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\UAF\FINANZAS\Leslie Coste\Presupuestos\2021\"/>
    </mc:Choice>
  </mc:AlternateContent>
  <bookViews>
    <workbookView xWindow="-120" yWindow="-120" windowWidth="29040" windowHeight="15840" tabRatio="585"/>
  </bookViews>
  <sheets>
    <sheet name="OAI" sheetId="9" r:id="rId1"/>
  </sheets>
  <externalReferences>
    <externalReference r:id="rId2"/>
  </externalReferences>
  <definedNames>
    <definedName name="_xlnm.Print_Area" localSheetId="0">OAI!$A$1:$Y$99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9" l="1"/>
  <c r="D26" i="9" l="1"/>
  <c r="E26" i="9"/>
  <c r="F26" i="9"/>
  <c r="G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 l="1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X63" i="9"/>
  <c r="X62" i="9" s="1"/>
  <c r="W63" i="9"/>
  <c r="W62" i="9" s="1"/>
  <c r="V63" i="9"/>
  <c r="U63" i="9"/>
  <c r="U62" i="9" s="1"/>
  <c r="T63" i="9"/>
  <c r="T62" i="9" s="1"/>
  <c r="S63" i="9"/>
  <c r="S62" i="9" s="1"/>
  <c r="R63" i="9"/>
  <c r="Q63" i="9"/>
  <c r="Q62" i="9" s="1"/>
  <c r="P63" i="9"/>
  <c r="P62" i="9" s="1"/>
  <c r="O63" i="9"/>
  <c r="O62" i="9" s="1"/>
  <c r="N63" i="9"/>
  <c r="M63" i="9"/>
  <c r="M62" i="9" s="1"/>
  <c r="L63" i="9"/>
  <c r="L62" i="9" s="1"/>
  <c r="K63" i="9"/>
  <c r="K62" i="9" s="1"/>
  <c r="J63" i="9"/>
  <c r="I63" i="9"/>
  <c r="I62" i="9" s="1"/>
  <c r="G63" i="9"/>
  <c r="F63" i="9"/>
  <c r="E63" i="9"/>
  <c r="D63" i="9"/>
  <c r="C63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X57" i="9"/>
  <c r="W57" i="9"/>
  <c r="V57" i="9"/>
  <c r="U57" i="9"/>
  <c r="T57" i="9"/>
  <c r="Y57" i="9" s="1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X30" i="9"/>
  <c r="W30" i="9"/>
  <c r="V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G27" i="9"/>
  <c r="F27" i="9"/>
  <c r="E27" i="9"/>
  <c r="D27" i="9"/>
  <c r="C27" i="9"/>
  <c r="C26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Y23" i="9" s="1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Y21" i="9" s="1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Y20" i="9" s="1"/>
  <c r="D20" i="9"/>
  <c r="C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Y17" i="9" s="1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Y14" i="9" s="1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Y10" i="9" s="1"/>
  <c r="Y27" i="9" l="1"/>
  <c r="Y32" i="9"/>
  <c r="Y34" i="9"/>
  <c r="J62" i="9"/>
  <c r="N62" i="9"/>
  <c r="R62" i="9"/>
  <c r="Y63" i="9"/>
  <c r="Y62" i="9" s="1"/>
  <c r="V62" i="9"/>
  <c r="Y16" i="9"/>
  <c r="Y18" i="9"/>
  <c r="Y22" i="9"/>
  <c r="Y24" i="9"/>
  <c r="Y28" i="9"/>
  <c r="Y30" i="9"/>
  <c r="Y42" i="9"/>
  <c r="Y11" i="9"/>
  <c r="Y31" i="9"/>
  <c r="Y12" i="9"/>
  <c r="Y19" i="9"/>
  <c r="Y37" i="9"/>
  <c r="Y39" i="9"/>
  <c r="Y41" i="9"/>
  <c r="Y43" i="9"/>
  <c r="Y13" i="9"/>
  <c r="Y29" i="9"/>
  <c r="Y33" i="9"/>
  <c r="Y36" i="9"/>
  <c r="Y38" i="9"/>
  <c r="Y40" i="9"/>
  <c r="Y86" i="9"/>
  <c r="Y84" i="9"/>
  <c r="Y83" i="9"/>
  <c r="Y81" i="9"/>
  <c r="Y80" i="9"/>
  <c r="G87" i="9"/>
  <c r="H87" i="9"/>
  <c r="S87" i="9"/>
  <c r="T87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D82" i="9"/>
  <c r="E82" i="9"/>
  <c r="F82" i="9"/>
  <c r="F87" i="9" s="1"/>
  <c r="G82" i="9"/>
  <c r="H82" i="9"/>
  <c r="I82" i="9"/>
  <c r="J82" i="9"/>
  <c r="K82" i="9"/>
  <c r="L82" i="9"/>
  <c r="M82" i="9"/>
  <c r="M87" i="9" s="1"/>
  <c r="N82" i="9"/>
  <c r="O82" i="9"/>
  <c r="P82" i="9"/>
  <c r="Q82" i="9"/>
  <c r="R82" i="9"/>
  <c r="R87" i="9" s="1"/>
  <c r="S82" i="9"/>
  <c r="T82" i="9"/>
  <c r="U82" i="9"/>
  <c r="V82" i="9"/>
  <c r="W82" i="9"/>
  <c r="X82" i="9"/>
  <c r="C82" i="9"/>
  <c r="Y82" i="9" s="1"/>
  <c r="D79" i="9"/>
  <c r="D87" i="9" s="1"/>
  <c r="E79" i="9"/>
  <c r="E87" i="9" s="1"/>
  <c r="F79" i="9"/>
  <c r="G79" i="9"/>
  <c r="H79" i="9"/>
  <c r="I79" i="9"/>
  <c r="I87" i="9" s="1"/>
  <c r="J79" i="9"/>
  <c r="J87" i="9" s="1"/>
  <c r="K79" i="9"/>
  <c r="K87" i="9" s="1"/>
  <c r="L79" i="9"/>
  <c r="L87" i="9" s="1"/>
  <c r="M79" i="9"/>
  <c r="N79" i="9"/>
  <c r="N87" i="9" s="1"/>
  <c r="O79" i="9"/>
  <c r="O87" i="9" s="1"/>
  <c r="P79" i="9"/>
  <c r="P87" i="9" s="1"/>
  <c r="Q79" i="9"/>
  <c r="Q87" i="9" s="1"/>
  <c r="R79" i="9"/>
  <c r="S79" i="9"/>
  <c r="T79" i="9"/>
  <c r="U79" i="9"/>
  <c r="U87" i="9" s="1"/>
  <c r="V79" i="9"/>
  <c r="V87" i="9" s="1"/>
  <c r="W79" i="9"/>
  <c r="W87" i="9" s="1"/>
  <c r="X79" i="9"/>
  <c r="X87" i="9" s="1"/>
  <c r="C79" i="9"/>
  <c r="X73" i="9"/>
  <c r="W73" i="9"/>
  <c r="X52" i="9"/>
  <c r="W52" i="9"/>
  <c r="T44" i="9"/>
  <c r="X35" i="9"/>
  <c r="X25" i="9"/>
  <c r="Y25" i="9" l="1"/>
  <c r="Y9" i="9"/>
  <c r="Y15" i="9"/>
  <c r="V44" i="9"/>
  <c r="H67" i="9"/>
  <c r="U44" i="9"/>
  <c r="G35" i="9"/>
  <c r="G62" i="9"/>
  <c r="U67" i="9"/>
  <c r="G73" i="9"/>
  <c r="V9" i="9"/>
  <c r="R15" i="9"/>
  <c r="R25" i="9"/>
  <c r="R35" i="9"/>
  <c r="H9" i="9"/>
  <c r="R67" i="9"/>
  <c r="R9" i="9"/>
  <c r="X44" i="9"/>
  <c r="T67" i="9"/>
  <c r="G15" i="9"/>
  <c r="U9" i="9"/>
  <c r="H15" i="9"/>
  <c r="H35" i="9"/>
  <c r="H62" i="9"/>
  <c r="V67" i="9"/>
  <c r="R52" i="9"/>
  <c r="W67" i="9"/>
  <c r="R73" i="9"/>
  <c r="T35" i="9"/>
  <c r="X67" i="9"/>
  <c r="F44" i="9"/>
  <c r="U15" i="9"/>
  <c r="U25" i="9"/>
  <c r="U35" i="9"/>
  <c r="G44" i="9"/>
  <c r="U73" i="9"/>
  <c r="V15" i="9"/>
  <c r="V35" i="9"/>
  <c r="H44" i="9"/>
  <c r="V52" i="9"/>
  <c r="V73" i="9"/>
  <c r="W25" i="9"/>
  <c r="R44" i="9"/>
  <c r="F62" i="9"/>
  <c r="G67" i="9"/>
  <c r="G9" i="9"/>
  <c r="D35" i="9"/>
  <c r="D62" i="9"/>
  <c r="E35" i="9"/>
  <c r="E62" i="9"/>
  <c r="F35" i="9"/>
  <c r="Y35" i="9" s="1"/>
  <c r="G25" i="9"/>
  <c r="G52" i="9"/>
  <c r="E9" i="9"/>
  <c r="H25" i="9"/>
  <c r="T25" i="9"/>
  <c r="H52" i="9"/>
  <c r="T52" i="9"/>
  <c r="H73" i="9"/>
  <c r="T73" i="9"/>
  <c r="T15" i="9"/>
  <c r="F25" i="9"/>
  <c r="F52" i="9"/>
  <c r="T9" i="9"/>
  <c r="U52" i="9"/>
  <c r="D52" i="9"/>
  <c r="E25" i="9"/>
  <c r="E52" i="9"/>
  <c r="V25" i="9"/>
  <c r="D67" i="9"/>
  <c r="E67" i="9"/>
  <c r="X15" i="9"/>
  <c r="F15" i="9"/>
  <c r="W9" i="9"/>
  <c r="E15" i="9"/>
  <c r="F67" i="9"/>
  <c r="D44" i="9"/>
  <c r="E44" i="9"/>
  <c r="F73" i="9"/>
  <c r="D73" i="9"/>
  <c r="E73" i="9"/>
  <c r="W15" i="9"/>
  <c r="W35" i="9"/>
  <c r="W44" i="9"/>
  <c r="C9" i="9"/>
  <c r="C44" i="9"/>
  <c r="C73" i="9"/>
  <c r="C62" i="9"/>
  <c r="C15" i="9"/>
  <c r="C25" i="9"/>
  <c r="C35" i="9"/>
  <c r="C52" i="9"/>
  <c r="C67" i="9"/>
  <c r="Y52" i="9" l="1"/>
  <c r="Y78" i="9" s="1"/>
  <c r="G78" i="9"/>
  <c r="R78" i="9"/>
  <c r="W78" i="9"/>
  <c r="V78" i="9"/>
  <c r="H78" i="9"/>
  <c r="E78" i="9"/>
  <c r="U78" i="9"/>
  <c r="T78" i="9"/>
  <c r="C78" i="9"/>
  <c r="C116" i="9" s="1"/>
  <c r="C85" i="9" l="1"/>
  <c r="Y85" i="9" l="1"/>
  <c r="C87" i="9"/>
  <c r="Y87" i="9" s="1"/>
  <c r="D25" i="9"/>
  <c r="I9" i="9" l="1"/>
  <c r="M52" i="9"/>
  <c r="M25" i="9"/>
  <c r="Q35" i="9"/>
  <c r="P9" i="9"/>
  <c r="N67" i="9"/>
  <c r="F9" i="9"/>
  <c r="F78" i="9" s="1"/>
  <c r="L9" i="9" l="1"/>
  <c r="S25" i="9"/>
  <c r="S52" i="9"/>
  <c r="N44" i="9"/>
  <c r="Q25" i="9"/>
  <c r="Q52" i="9"/>
  <c r="N52" i="9"/>
  <c r="O9" i="9"/>
  <c r="S67" i="9"/>
  <c r="K67" i="9"/>
  <c r="J73" i="9"/>
  <c r="M35" i="9"/>
  <c r="O67" i="9"/>
  <c r="P35" i="9"/>
  <c r="K9" i="9"/>
  <c r="O25" i="9"/>
  <c r="O52" i="9"/>
  <c r="N25" i="9"/>
  <c r="J44" i="9"/>
  <c r="J52" i="9"/>
  <c r="K52" i="9"/>
  <c r="L73" i="9"/>
  <c r="I67" i="9"/>
  <c r="P73" i="9"/>
  <c r="O44" i="9"/>
  <c r="K25" i="9"/>
  <c r="I73" i="9"/>
  <c r="Q67" i="9"/>
  <c r="O15" i="9"/>
  <c r="N9" i="9"/>
  <c r="M67" i="9"/>
  <c r="P67" i="9"/>
  <c r="S15" i="9"/>
  <c r="L35" i="9"/>
  <c r="M15" i="9"/>
  <c r="P15" i="9"/>
  <c r="S44" i="9"/>
  <c r="I15" i="9"/>
  <c r="K15" i="9"/>
  <c r="N15" i="9"/>
  <c r="J25" i="9"/>
  <c r="Q15" i="9"/>
  <c r="L25" i="9"/>
  <c r="L52" i="9"/>
  <c r="M73" i="9"/>
  <c r="J35" i="9"/>
  <c r="I44" i="9"/>
  <c r="J9" i="9"/>
  <c r="K44" i="9"/>
  <c r="M9" i="9"/>
  <c r="J15" i="9"/>
  <c r="S9" i="9"/>
  <c r="S73" i="9"/>
  <c r="Q44" i="9"/>
  <c r="O73" i="9"/>
  <c r="Q73" i="9"/>
  <c r="L67" i="9"/>
  <c r="M44" i="9"/>
  <c r="O35" i="9"/>
  <c r="P44" i="9"/>
  <c r="L15" i="9"/>
  <c r="L44" i="9"/>
  <c r="K73" i="9"/>
  <c r="S35" i="9"/>
  <c r="P25" i="9"/>
  <c r="P52" i="9"/>
  <c r="N35" i="9"/>
  <c r="Q9" i="9"/>
  <c r="I25" i="9"/>
  <c r="I52" i="9"/>
  <c r="J67" i="9"/>
  <c r="N73" i="9"/>
  <c r="I35" i="9"/>
  <c r="K35" i="9"/>
  <c r="X9" i="9"/>
  <c r="X78" i="9" s="1"/>
  <c r="D9" i="9"/>
  <c r="O78" i="9" l="1"/>
  <c r="I78" i="9"/>
  <c r="S78" i="9"/>
  <c r="P78" i="9"/>
  <c r="N78" i="9"/>
  <c r="L78" i="9"/>
  <c r="K78" i="9"/>
  <c r="M78" i="9"/>
  <c r="J78" i="9"/>
  <c r="Q78" i="9"/>
  <c r="D15" i="9"/>
  <c r="D78" i="9" l="1"/>
  <c r="D116" i="9" l="1"/>
</calcChain>
</file>

<file path=xl/sharedStrings.xml><?xml version="1.0" encoding="utf-8"?>
<sst xmlns="http://schemas.openxmlformats.org/spreadsheetml/2006/main" count="181" uniqueCount="170">
  <si>
    <t>NOMBRE CUENTA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</si>
  <si>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</si>
  <si>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</si>
  <si>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</si>
  <si>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</si>
  <si>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</si>
  <si>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</si>
  <si>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</si>
  <si>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</si>
  <si>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</si>
  <si>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</si>
  <si>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</si>
  <si>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CTA. NO.</t>
  </si>
  <si>
    <t>NOVIEMBRE</t>
  </si>
  <si>
    <t>DICIEMBRE</t>
  </si>
  <si>
    <t>Transferencias Corrientes al Sector Privado</t>
  </si>
  <si>
    <t>REMUNERACIONES Y CONTRIBUCIONES</t>
  </si>
  <si>
    <t>CONTRATACION DE SERVICIOS</t>
  </si>
  <si>
    <t>MATERIALES Y SUMINISTROS</t>
  </si>
  <si>
    <t>TRANSFERENCIAS CORRIENTES</t>
  </si>
  <si>
    <t>BIENES MUEBLES, INMUEBLES E INTANGIBLES</t>
  </si>
  <si>
    <t>Directora General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</si>
  <si>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</si>
  <si>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</si>
  <si>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</si>
  <si>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</si>
  <si>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</si>
  <si>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</si>
  <si>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</si>
  <si>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</si>
  <si>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</si>
  <si>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</si>
  <si>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</si>
  <si>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</si>
  <si>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</si>
  <si>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</si>
  <si>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</si>
  <si>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</si>
  <si>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</si>
  <si>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</si>
  <si>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</si>
  <si>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</si>
  <si>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</si>
  <si>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</si>
  <si>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</si>
  <si>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</si>
  <si>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</si>
  <si>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</si>
  <si>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</si>
  <si>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</si>
  <si>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</si>
  <si>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</si>
  <si>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</si>
  <si>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</si>
  <si>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</si>
  <si>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Productos de Papel 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</si>
  <si>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</si>
  <si>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</si>
  <si>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</si>
  <si>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</si>
  <si>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</si>
  <si>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</si>
  <si>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</si>
  <si>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</si>
  <si>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2.3.8</t>
  </si>
  <si>
    <t>Gastos que se Asignarán Durante el Ejercicio (Art. 32 y 33 Ley 423.06)</t>
  </si>
  <si>
    <t>2.3.9</t>
  </si>
  <si>
    <t>Productos ütiles Varios</t>
  </si>
  <si>
    <t>2.4.1</t>
  </si>
  <si>
    <t>2.4.2</t>
  </si>
  <si>
    <t>Transferencias Corrientes al Gobiernos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</si>
  <si>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</si>
  <si>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</si>
  <si>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</si>
  <si>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</si>
  <si>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</si>
  <si>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</si>
  <si>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</si>
  <si>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</si>
  <si>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</si>
  <si>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</si>
  <si>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</si>
  <si>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</si>
  <si>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</si>
  <si>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</si>
  <si>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Gobiernos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</si>
  <si>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</si>
  <si>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</si>
  <si>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</si>
  <si>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</si>
  <si>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</si>
  <si>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</si>
  <si>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</si>
  <si>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</si>
  <si>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</si>
  <si>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</si>
  <si>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</si>
  <si>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</si>
  <si>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</si>
  <si>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</si>
  <si>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</si>
  <si>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</si>
  <si>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</si>
  <si>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</si>
  <si>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</si>
  <si>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</si>
  <si>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</si>
  <si>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</si>
  <si>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</si>
  <si>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</si>
  <si>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</si>
  <si>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</si>
  <si>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</si>
  <si>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</si>
  <si>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</si>
  <si>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</si>
  <si>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</si>
  <si>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</si>
  <si>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</si>
  <si>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</si>
  <si>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</si>
  <si>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ADQUISICION DE ACTIVOS FINANCIEROS CON FINES DE POLITICA</t>
  </si>
  <si>
    <t>2.8.1</t>
  </si>
  <si>
    <t>Concesión de Préstamos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</si>
  <si>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</si>
  <si>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</si>
  <si>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</si>
  <si>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</si>
  <si>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</si>
  <si>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</si>
  <si>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Pública Externa</t>
  </si>
  <si>
    <t>2.9.4</t>
  </si>
  <si>
    <t>Comisiones y Otros Gastos Bancarios de la Deuda Pública</t>
  </si>
  <si>
    <t>DEPARTAMENTO ADMINISTRATIVO Y FINANCIERO</t>
  </si>
  <si>
    <t>EJECUCION PRESUPUESTARIA GASTOS</t>
  </si>
  <si>
    <t>Valor en RD$</t>
  </si>
  <si>
    <t>2.4.6</t>
  </si>
  <si>
    <t>Subvenciones</t>
  </si>
  <si>
    <t>2.8.3</t>
  </si>
  <si>
    <t>Compra de Acciones y Participaciones de Capital</t>
  </si>
  <si>
    <t>2.8.4</t>
  </si>
  <si>
    <t>Obligaciones Negociables</t>
  </si>
  <si>
    <t>2.8.5</t>
  </si>
  <si>
    <t>Aportes de Capital al Sector Público</t>
  </si>
  <si>
    <t>2.9.3</t>
  </si>
  <si>
    <t>Interes de la Deuda Comercial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</si>
  <si>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</si>
  <si>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</si>
  <si>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</si>
  <si>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</si>
  <si>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</si>
  <si>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</si>
  <si>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</si>
  <si>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</si>
  <si>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</si>
  <si>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</si>
  <si>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</si>
  <si>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</si>
  <si>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</si>
  <si>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Totales Aplicaciones Financieras</t>
  </si>
  <si>
    <t>María E. Holguín López</t>
  </si>
  <si>
    <t>AÑO 2021</t>
  </si>
  <si>
    <t>Mobiliario  y Equipo Audiovisual, Recreativo y Educacional</t>
  </si>
  <si>
    <t>Prueba Zero</t>
  </si>
  <si>
    <t>.</t>
  </si>
  <si>
    <t>TOTALES GASTOS</t>
  </si>
  <si>
    <t>Carlos R. Castellanos Otaño</t>
  </si>
  <si>
    <t xml:space="preserve">Enc. División Contabilidad </t>
  </si>
  <si>
    <t xml:space="preserve"> Ana M. Yapor de Díaz</t>
  </si>
  <si>
    <t>Enc. Interina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</si>
</sst>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2"/>
      <color theme="1"/>
      <name val="Calibri Light"/>
      <family val="2"/>
    </font>
    <font>
      <u val="singleAccounting"/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0" fontId="6" fillId="0" borderId="0" xfId="0" applyFont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horizontal="left" vertical="top" wrapText="1"/>
    </xf>
    <xf numFmtId="164" fontId="4" fillId="0" borderId="1" xfId="2" applyNumberFormat="1" applyFont="1" applyBorder="1" applyAlignment="1">
      <alignment horizontal="right" vertical="top"/>
    </xf>
    <xf numFmtId="0" fontId="5" fillId="0" borderId="1" xfId="2" applyFont="1" applyBorder="1" applyAlignment="1">
      <alignment horizontal="right" vertical="top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right" vertical="top"/>
    </xf>
    <xf numFmtId="43" fontId="6" fillId="0" borderId="0" xfId="1" applyFont="1"/>
    <xf numFmtId="164" fontId="6" fillId="0" borderId="0" xfId="0" applyNumberFormat="1" applyFont="1"/>
    <xf numFmtId="164" fontId="6" fillId="0" borderId="1" xfId="2" applyNumberFormat="1" applyFont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/>
    </xf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horizontal="right" wrapText="1"/>
    </xf>
    <xf numFmtId="43" fontId="4" fillId="0" borderId="1" xfId="1" applyFont="1" applyBorder="1" applyAlignment="1">
      <alignment horizontal="center"/>
    </xf>
    <xf numFmtId="0" fontId="4" fillId="0" borderId="1" xfId="2" applyFont="1" applyBorder="1" applyAlignment="1">
      <alignment horizontal="left" wrapText="1"/>
    </xf>
    <xf numFmtId="43" fontId="4" fillId="0" borderId="0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6" fillId="0" borderId="0" xfId="0" applyFont="1" applyAlignment="1">
      <alignment wrapText="1"/>
    </xf>
    <xf numFmtId="43" fontId="3" fillId="0" borderId="0" xfId="1" applyFont="1"/>
    <xf numFmtId="43" fontId="6" fillId="0" borderId="0" xfId="0" applyNumberFormat="1" applyFont="1"/>
    <xf numFmtId="43" fontId="3" fillId="0" borderId="0" xfId="0" applyNumberFormat="1" applyFont="1"/>
    <xf numFmtId="164" fontId="4" fillId="0" borderId="0" xfId="2" applyNumberFormat="1" applyFont="1" applyAlignment="1">
      <alignment horizontal="right" vertical="center"/>
    </xf>
    <xf numFmtId="164" fontId="3" fillId="0" borderId="0" xfId="0" applyNumberFormat="1" applyFont="1"/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left" wrapText="1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43" fontId="7" fillId="0" borderId="0" xfId="1" applyFont="1" applyBorder="1"/>
    <xf numFmtId="0" fontId="7" fillId="0" borderId="2" xfId="0" applyFont="1" applyBorder="1"/>
    <xf numFmtId="43" fontId="6" fillId="0" borderId="2" xfId="1" applyFont="1" applyBorder="1"/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Font="1" applyFill="1"/>
    <xf numFmtId="0" fontId="6" fillId="0" borderId="0" xfId="0" applyFont="1" applyAlignment="1">
      <alignment horizontal="center" wrapText="1"/>
    </xf>
    <xf numFmtId="43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/>
    </xf>
    <xf numFmtId="43" fontId="3" fillId="0" borderId="3" xfId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369796</xdr:colOff>
      <xdr:row>0</xdr:row>
      <xdr:rowOff>78438</xdr:rowOff>
    </xdr:from>
    <xdr:to>
      <xdr:col>1</xdr:col>
      <xdr:colOff>2454089</xdr:colOff>
      <xdr:row>4</xdr:row>
      <xdr:rowOff>239803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921" y="78438"/>
          <a:ext cx="2084293" cy="1047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1260952</xdr:colOff>
      <xdr:row>1</xdr:row>
      <xdr:rowOff>133350</xdr:rowOff>
    </xdr:from>
    <xdr:to>
      <xdr:col>24</xdr:col>
      <xdr:colOff>300312</xdr:colOff>
      <xdr:row>6</xdr:row>
      <xdr:rowOff>14763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3902" y="333375"/>
          <a:ext cx="3420860" cy="1052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21%20Vs%20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SIGEF 2021"/>
      <sheetName val="PRESUPUESTO"/>
      <sheetName val="Reporte Devengado Aprobado"/>
      <sheetName val="Planilla de presupuesto"/>
      <sheetName val="Sheet2"/>
      <sheetName val="Sheet1"/>
    </sheetNames>
    <sheetDataSet>
      <sheetData sheetId="0"/>
      <sheetData sheetId="1"/>
      <sheetData sheetId="2">
        <row r="1">
          <cell r="D1">
            <v>0</v>
          </cell>
          <cell r="E1">
            <v>0</v>
          </cell>
          <cell r="F1">
            <v>0</v>
          </cell>
        </row>
        <row r="2">
          <cell r="D2">
            <v>0</v>
          </cell>
          <cell r="E2">
            <v>0</v>
          </cell>
          <cell r="F2">
            <v>0</v>
          </cell>
        </row>
        <row r="3">
          <cell r="D3">
            <v>0</v>
          </cell>
          <cell r="E3">
            <v>0</v>
          </cell>
          <cell r="F3">
            <v>0</v>
          </cell>
        </row>
        <row r="4">
          <cell r="D4">
            <v>0</v>
          </cell>
          <cell r="E4">
            <v>0</v>
          </cell>
          <cell r="F4">
            <v>0</v>
          </cell>
        </row>
        <row r="5">
          <cell r="D5">
            <v>0</v>
          </cell>
          <cell r="E5">
            <v>0</v>
          </cell>
          <cell r="F5">
            <v>0</v>
          </cell>
        </row>
        <row r="6">
          <cell r="D6">
            <v>0</v>
          </cell>
          <cell r="E6">
            <v>0</v>
          </cell>
          <cell r="F6">
            <v>0</v>
          </cell>
        </row>
        <row r="7">
          <cell r="B7" t="str">
            <v>UNIDAD  DE  ANALISIS  FINANCIERO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</row>
        <row r="8">
          <cell r="B8" t="str">
            <v>DEPARTAMENTO  ADMINISTRATIVO Y FINANCIERO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B9" t="str">
            <v>PROGRAMACION  ANUAL  REMUNERACIONES Y SEGURIDAD SOCIAL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B10" t="str">
            <v>CORRESPONDIENTE A LOS MESES DE  ENERO A  DICIEMBRE 2020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B11"/>
          <cell r="C11"/>
          <cell r="D11">
            <v>0</v>
          </cell>
          <cell r="E11">
            <v>0</v>
          </cell>
          <cell r="F11">
            <v>0</v>
          </cell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C12" t="str">
            <v>Prueba Zero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</row>
        <row r="13">
          <cell r="C13" t="str">
            <v>TOTAL GENERAL</v>
          </cell>
          <cell r="D13">
            <v>6060336.2400000002</v>
          </cell>
          <cell r="E13">
            <v>9030255.6099999994</v>
          </cell>
          <cell r="F13">
            <v>10095025.42</v>
          </cell>
          <cell r="G13">
            <v>9254161.0600000005</v>
          </cell>
          <cell r="H13">
            <v>12568133.679999998</v>
          </cell>
          <cell r="I13">
            <v>18340120.25</v>
          </cell>
          <cell r="J13">
            <v>5876140.9499999993</v>
          </cell>
          <cell r="K13">
            <v>9294103.120000001</v>
          </cell>
          <cell r="L13">
            <v>18955928.649999999</v>
          </cell>
          <cell r="M13">
            <v>8402980.2599999998</v>
          </cell>
          <cell r="N13">
            <v>0</v>
          </cell>
          <cell r="O13">
            <v>0</v>
          </cell>
        </row>
        <row r="14">
          <cell r="B14" t="str">
            <v>CUENTA</v>
          </cell>
          <cell r="C14" t="str">
            <v>DESCRIPCION</v>
          </cell>
          <cell r="D14" t="str">
            <v>ENERO</v>
          </cell>
          <cell r="E14" t="str">
            <v>FEBRERO</v>
          </cell>
          <cell r="F14" t="str">
            <v>MARZO</v>
          </cell>
          <cell r="G14" t="str">
            <v>ABRIL</v>
          </cell>
          <cell r="H14" t="str">
            <v>MAYO</v>
          </cell>
          <cell r="I14" t="str">
            <v>JUNIO</v>
          </cell>
          <cell r="J14" t="str">
            <v>JULIO</v>
          </cell>
          <cell r="K14" t="str">
            <v>AGOSTO</v>
          </cell>
          <cell r="L14" t="str">
            <v>SEPTIEMBRE</v>
          </cell>
          <cell r="M14" t="str">
            <v>OCTUBRE</v>
          </cell>
          <cell r="N14" t="str">
            <v>NOVIEMBRE</v>
          </cell>
          <cell r="O14" t="str">
            <v>DICIEMBRE</v>
          </cell>
        </row>
        <row r="15">
          <cell r="B15">
            <v>2.1</v>
          </cell>
          <cell r="C15" t="str">
            <v>REMUNERACIONES Y CONTRIBUCIONES</v>
          </cell>
          <cell r="D15">
            <v>5315689.55</v>
          </cell>
          <cell r="E15">
            <v>7503978.3200000003</v>
          </cell>
          <cell r="F15">
            <v>8075503.0600000005</v>
          </cell>
          <cell r="G15">
            <v>7346854.0800000001</v>
          </cell>
          <cell r="H15">
            <v>7317854.4100000001</v>
          </cell>
          <cell r="I15">
            <v>12584018.51</v>
          </cell>
          <cell r="J15">
            <v>7676686.3700000001</v>
          </cell>
          <cell r="K15">
            <v>7001376.620000001</v>
          </cell>
          <cell r="L15">
            <v>6560094.6299999999</v>
          </cell>
          <cell r="M15">
            <v>6755909.7000000002</v>
          </cell>
          <cell r="N15">
            <v>0</v>
          </cell>
          <cell r="O15">
            <v>0</v>
          </cell>
        </row>
        <row r="16">
          <cell r="B16" t="str">
            <v>2.1.1</v>
          </cell>
          <cell r="C16" t="str">
            <v>REMUNERACIONES</v>
          </cell>
          <cell r="D16">
            <v>4634083.33</v>
          </cell>
          <cell r="E16">
            <v>5377466.6699999999</v>
          </cell>
          <cell r="F16">
            <v>6576060.2300000004</v>
          </cell>
          <cell r="G16">
            <v>5878742.1600000001</v>
          </cell>
          <cell r="H16">
            <v>5593783.3300000001</v>
          </cell>
          <cell r="I16">
            <v>6824221.2599999998</v>
          </cell>
          <cell r="J16">
            <v>6644053.9900000002</v>
          </cell>
          <cell r="K16">
            <v>5844650.3900000006</v>
          </cell>
          <cell r="L16">
            <v>5381750</v>
          </cell>
          <cell r="M16">
            <v>5600470.1200000001</v>
          </cell>
          <cell r="N16">
            <v>0</v>
          </cell>
          <cell r="O16">
            <v>0</v>
          </cell>
        </row>
        <row r="17">
          <cell r="B17" t="str">
            <v>2.1.1.1</v>
          </cell>
          <cell r="C17" t="str">
            <v>Remuneraciones al personal fijo</v>
          </cell>
          <cell r="D17">
            <v>3102083.33</v>
          </cell>
          <cell r="E17">
            <v>3208800</v>
          </cell>
          <cell r="F17">
            <v>2967250</v>
          </cell>
          <cell r="G17">
            <v>3177583.33</v>
          </cell>
          <cell r="H17">
            <v>2971316.66</v>
          </cell>
          <cell r="I17">
            <v>2595750</v>
          </cell>
          <cell r="J17">
            <v>2630750</v>
          </cell>
          <cell r="K17">
            <v>2634318.8199999998</v>
          </cell>
          <cell r="L17">
            <v>2536250</v>
          </cell>
          <cell r="M17">
            <v>2535750</v>
          </cell>
          <cell r="N17">
            <v>0</v>
          </cell>
          <cell r="O17">
            <v>0</v>
          </cell>
        </row>
        <row r="18">
          <cell r="B18" t="str">
            <v>2.1.1.1.01</v>
          </cell>
          <cell r="C18" t="str">
            <v>Sueldos Fijos</v>
          </cell>
          <cell r="D18">
            <v>3102083.33</v>
          </cell>
          <cell r="E18">
            <v>3208800</v>
          </cell>
          <cell r="F18">
            <v>2967250</v>
          </cell>
          <cell r="G18">
            <v>3177583.33</v>
          </cell>
          <cell r="H18">
            <v>2971316.66</v>
          </cell>
          <cell r="I18">
            <v>2595750</v>
          </cell>
          <cell r="J18">
            <v>2630750</v>
          </cell>
          <cell r="K18">
            <v>2634318.8199999998</v>
          </cell>
          <cell r="L18">
            <v>2536250</v>
          </cell>
          <cell r="M18">
            <v>2535750</v>
          </cell>
          <cell r="N18"/>
          <cell r="O18"/>
        </row>
        <row r="19">
          <cell r="B19" t="str">
            <v>2.1.1.2</v>
          </cell>
          <cell r="C19" t="str">
            <v>Remuneraciones al personal con carácter transitorio</v>
          </cell>
          <cell r="D19">
            <v>1532000</v>
          </cell>
          <cell r="E19">
            <v>2168666.67</v>
          </cell>
          <cell r="F19">
            <v>2538667.17</v>
          </cell>
          <cell r="G19">
            <v>2150166.67</v>
          </cell>
          <cell r="H19">
            <v>2622466.67</v>
          </cell>
          <cell r="I19">
            <v>3011000</v>
          </cell>
          <cell r="J19">
            <v>2661832.83</v>
          </cell>
          <cell r="K19">
            <v>3115500</v>
          </cell>
          <cell r="L19">
            <v>2845500</v>
          </cell>
          <cell r="M19">
            <v>2995500</v>
          </cell>
          <cell r="N19">
            <v>0</v>
          </cell>
          <cell r="O19">
            <v>0</v>
          </cell>
        </row>
        <row r="20">
          <cell r="B20" t="str">
            <v>2.1.1.2.01</v>
          </cell>
          <cell r="C20" t="str">
            <v>Personal Igualado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/>
          <cell r="K20"/>
          <cell r="L20"/>
          <cell r="M20"/>
          <cell r="N20"/>
          <cell r="O20"/>
        </row>
        <row r="21">
          <cell r="B21" t="str">
            <v>2.1.1.2.03</v>
          </cell>
          <cell r="C21" t="str">
            <v>Suplencias</v>
          </cell>
          <cell r="D21">
            <v>0</v>
          </cell>
          <cell r="E21">
            <v>0</v>
          </cell>
          <cell r="F21">
            <v>27500</v>
          </cell>
          <cell r="G21">
            <v>27500</v>
          </cell>
          <cell r="H21">
            <v>0</v>
          </cell>
          <cell r="I21">
            <v>0</v>
          </cell>
          <cell r="J21"/>
          <cell r="K21"/>
          <cell r="L21"/>
          <cell r="M21"/>
          <cell r="N21"/>
          <cell r="O21"/>
        </row>
        <row r="22">
          <cell r="B22" t="str">
            <v>2.1.1.2.05</v>
          </cell>
          <cell r="C22" t="str">
            <v>Sueldos al Personal Periodo Probatorio</v>
          </cell>
          <cell r="D22">
            <v>180000</v>
          </cell>
          <cell r="E22">
            <v>180000</v>
          </cell>
          <cell r="F22">
            <v>180000</v>
          </cell>
          <cell r="G22">
            <v>180000</v>
          </cell>
          <cell r="H22">
            <v>180000</v>
          </cell>
          <cell r="I22">
            <v>120000</v>
          </cell>
          <cell r="J22">
            <v>120000</v>
          </cell>
          <cell r="K22">
            <v>120000</v>
          </cell>
          <cell r="L22">
            <v>120000</v>
          </cell>
          <cell r="M22">
            <v>120000</v>
          </cell>
          <cell r="N22"/>
          <cell r="O22"/>
        </row>
        <row r="23">
          <cell r="B23" t="str">
            <v>2.1.1.2.08</v>
          </cell>
          <cell r="C23" t="str">
            <v>Sueldos al Personal Contratado e Igualado - 2019</v>
          </cell>
          <cell r="D23">
            <v>1352000</v>
          </cell>
          <cell r="E23">
            <v>1988666.67</v>
          </cell>
          <cell r="F23">
            <v>2331167.17</v>
          </cell>
          <cell r="G23">
            <v>1942666.67</v>
          </cell>
          <cell r="H23">
            <v>1802466.67</v>
          </cell>
          <cell r="I23">
            <v>1763000</v>
          </cell>
          <cell r="J23">
            <v>2056832.83</v>
          </cell>
          <cell r="K23">
            <v>2543000</v>
          </cell>
          <cell r="L23">
            <v>2298000</v>
          </cell>
          <cell r="M23">
            <v>2448000</v>
          </cell>
          <cell r="N23"/>
          <cell r="O23"/>
        </row>
        <row r="24">
          <cell r="B24" t="str">
            <v>2.1.1.2.09</v>
          </cell>
          <cell r="C24" t="str">
            <v>Personal de Carácter eventual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640000</v>
          </cell>
          <cell r="I24">
            <v>963000</v>
          </cell>
          <cell r="J24">
            <v>320000</v>
          </cell>
          <cell r="K24">
            <v>320000</v>
          </cell>
          <cell r="L24">
            <v>320000</v>
          </cell>
          <cell r="M24">
            <v>320000</v>
          </cell>
          <cell r="N24"/>
          <cell r="O24"/>
        </row>
        <row r="25">
          <cell r="B25" t="str">
            <v>2.1.1.2.10</v>
          </cell>
          <cell r="C25" t="str">
            <v>Personal Temporal en Cargos de Carrera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/>
          <cell r="N25"/>
          <cell r="O25"/>
        </row>
        <row r="26">
          <cell r="B26" t="str">
            <v>2.1.1.2.11</v>
          </cell>
          <cell r="C26" t="str">
            <v>Sueldo temporal a personal fijo en cargos de carrera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/>
          <cell r="I26">
            <v>165000</v>
          </cell>
          <cell r="J26">
            <v>165000</v>
          </cell>
          <cell r="K26">
            <v>132500</v>
          </cell>
          <cell r="L26">
            <v>107500</v>
          </cell>
          <cell r="M26">
            <v>107500</v>
          </cell>
          <cell r="N26"/>
          <cell r="O26"/>
        </row>
        <row r="27">
          <cell r="B27" t="str">
            <v>2.1.1.3</v>
          </cell>
          <cell r="C27" t="str">
            <v xml:space="preserve">Sueldos a personal fijo en tramites de pensiones 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2.1.1.3.01</v>
          </cell>
          <cell r="C28" t="str">
            <v xml:space="preserve">Sueldos a personal fijo en tramites de pensiones 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/>
          <cell r="I28"/>
          <cell r="J28"/>
          <cell r="K28"/>
          <cell r="L28"/>
          <cell r="M28"/>
          <cell r="N28"/>
          <cell r="O28"/>
        </row>
        <row r="29">
          <cell r="B29" t="str">
            <v>2.1.1.4</v>
          </cell>
          <cell r="C29" t="str">
            <v>Sueldo anual No.13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2.1.1.4.01</v>
          </cell>
          <cell r="C30" t="str">
            <v>Salario No. 13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/>
          <cell r="I30"/>
          <cell r="J30"/>
          <cell r="K30"/>
          <cell r="L30"/>
          <cell r="M30"/>
          <cell r="N30"/>
          <cell r="O30"/>
        </row>
        <row r="31">
          <cell r="B31" t="str">
            <v>2.1.1.5</v>
          </cell>
          <cell r="C31" t="str">
            <v>Prestaciones económicas</v>
          </cell>
          <cell r="D31">
            <v>0</v>
          </cell>
          <cell r="E31">
            <v>0</v>
          </cell>
          <cell r="F31">
            <v>1070143.06</v>
          </cell>
          <cell r="G31">
            <v>550992.16</v>
          </cell>
          <cell r="H31">
            <v>0</v>
          </cell>
          <cell r="I31">
            <v>1217471.26</v>
          </cell>
          <cell r="J31">
            <v>1351471.1600000001</v>
          </cell>
          <cell r="K31">
            <v>94831.57</v>
          </cell>
          <cell r="L31">
            <v>0</v>
          </cell>
          <cell r="M31">
            <v>69220.12</v>
          </cell>
          <cell r="N31">
            <v>0</v>
          </cell>
          <cell r="O31">
            <v>0</v>
          </cell>
        </row>
        <row r="32">
          <cell r="B32" t="str">
            <v>2.1.1.5.03</v>
          </cell>
          <cell r="C32" t="str">
            <v>Prestacion Laboral por Desvinculación</v>
          </cell>
          <cell r="D32"/>
          <cell r="E32"/>
          <cell r="F32"/>
          <cell r="G32"/>
          <cell r="H32"/>
          <cell r="I32">
            <v>255750</v>
          </cell>
          <cell r="J32">
            <v>414000</v>
          </cell>
          <cell r="K32">
            <v>0</v>
          </cell>
          <cell r="L32"/>
          <cell r="M32"/>
          <cell r="N32"/>
          <cell r="O32"/>
        </row>
        <row r="33">
          <cell r="B33" t="str">
            <v>2.1.1.5.04</v>
          </cell>
          <cell r="C33" t="str">
            <v>Proporción de vacaciones no disfrutadas</v>
          </cell>
          <cell r="D33">
            <v>0</v>
          </cell>
          <cell r="E33">
            <v>0</v>
          </cell>
          <cell r="F33">
            <v>1070143.06</v>
          </cell>
          <cell r="G33">
            <v>550992.16</v>
          </cell>
          <cell r="H33">
            <v>0</v>
          </cell>
          <cell r="I33">
            <v>961721.26</v>
          </cell>
          <cell r="J33">
            <v>937471.16</v>
          </cell>
          <cell r="K33">
            <v>94831.57</v>
          </cell>
          <cell r="L33"/>
          <cell r="M33">
            <v>69220.12</v>
          </cell>
          <cell r="N33"/>
          <cell r="O33"/>
        </row>
        <row r="34">
          <cell r="B34" t="str">
            <v>2.1.2</v>
          </cell>
          <cell r="C34" t="str">
            <v>COMPENSACION SERVICIOS DE SEGURIDAD</v>
          </cell>
          <cell r="D34">
            <v>0</v>
          </cell>
          <cell r="E34">
            <v>1333500</v>
          </cell>
          <cell r="F34">
            <v>697833.33</v>
          </cell>
          <cell r="G34">
            <v>686000</v>
          </cell>
          <cell r="H34">
            <v>996000</v>
          </cell>
          <cell r="I34">
            <v>5102833.3500000006</v>
          </cell>
          <cell r="J34">
            <v>322180.14</v>
          </cell>
          <cell r="K34">
            <v>413819.86</v>
          </cell>
          <cell r="L34">
            <v>443800</v>
          </cell>
          <cell r="M34">
            <v>399000</v>
          </cell>
          <cell r="N34">
            <v>0</v>
          </cell>
          <cell r="O34">
            <v>0</v>
          </cell>
        </row>
        <row r="35">
          <cell r="B35" t="str">
            <v>2.1.2.2</v>
          </cell>
          <cell r="C35" t="str">
            <v xml:space="preserve">Compensación </v>
          </cell>
          <cell r="D35">
            <v>0</v>
          </cell>
          <cell r="E35">
            <v>1333500</v>
          </cell>
          <cell r="F35">
            <v>697833.33</v>
          </cell>
          <cell r="G35">
            <v>686000</v>
          </cell>
          <cell r="H35">
            <v>996000</v>
          </cell>
          <cell r="I35">
            <v>5102833.3500000006</v>
          </cell>
          <cell r="J35">
            <v>322180.14</v>
          </cell>
          <cell r="K35">
            <v>413819.86</v>
          </cell>
          <cell r="L35">
            <v>443800</v>
          </cell>
          <cell r="M35">
            <v>399000</v>
          </cell>
          <cell r="N35">
            <v>0</v>
          </cell>
          <cell r="O35">
            <v>0</v>
          </cell>
        </row>
        <row r="36">
          <cell r="B36" t="str">
            <v>2.1.2.2.05</v>
          </cell>
          <cell r="C36" t="str">
            <v>Compensacion Servicios de Seguridad</v>
          </cell>
          <cell r="D36">
            <v>0</v>
          </cell>
          <cell r="E36">
            <v>1333500</v>
          </cell>
          <cell r="F36">
            <v>697833.33</v>
          </cell>
          <cell r="G36">
            <v>686000</v>
          </cell>
          <cell r="H36">
            <v>0</v>
          </cell>
          <cell r="I36">
            <v>849666.67</v>
          </cell>
          <cell r="J36">
            <v>375000</v>
          </cell>
          <cell r="K36">
            <v>361000</v>
          </cell>
          <cell r="L36">
            <v>383800</v>
          </cell>
          <cell r="M36">
            <v>399000</v>
          </cell>
          <cell r="N36"/>
          <cell r="O36"/>
        </row>
        <row r="37">
          <cell r="B37" t="str">
            <v>2.1.2.2.06</v>
          </cell>
          <cell r="C37" t="str">
            <v>Incenttivo por Rendimiento Individual</v>
          </cell>
          <cell r="D37"/>
          <cell r="E37"/>
          <cell r="F37"/>
          <cell r="G37"/>
          <cell r="H37"/>
          <cell r="I37">
            <v>4188166.68</v>
          </cell>
          <cell r="J37">
            <v>-52819.86</v>
          </cell>
          <cell r="K37">
            <v>52819.86</v>
          </cell>
          <cell r="L37">
            <v>60000</v>
          </cell>
          <cell r="M37"/>
          <cell r="N37"/>
          <cell r="O37"/>
        </row>
        <row r="38">
          <cell r="B38" t="str">
            <v>2.1.2.2.09</v>
          </cell>
          <cell r="C38" t="str">
            <v>Bono por Desempeño a servidores de carrera</v>
          </cell>
          <cell r="D38"/>
          <cell r="E38"/>
          <cell r="F38"/>
          <cell r="G38"/>
          <cell r="H38">
            <v>996000</v>
          </cell>
          <cell r="I38">
            <v>65000</v>
          </cell>
          <cell r="J38"/>
          <cell r="K38"/>
          <cell r="L38"/>
          <cell r="M38"/>
          <cell r="N38"/>
          <cell r="O38"/>
        </row>
        <row r="39">
          <cell r="B39" t="str">
            <v>2.1.2.2.10</v>
          </cell>
          <cell r="C39" t="str">
            <v>Compensacion por cumplimiento de indicadores del MAP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/>
          <cell r="I39">
            <v>0</v>
          </cell>
          <cell r="J39"/>
          <cell r="K39"/>
          <cell r="L39"/>
          <cell r="M39"/>
          <cell r="N39"/>
          <cell r="O39"/>
        </row>
        <row r="40">
          <cell r="B40" t="str">
            <v>2.1.3</v>
          </cell>
          <cell r="C40" t="str">
            <v>DIETAS Y GASTOS DE REPRESENTACION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 t="str">
            <v>2.1.3.2</v>
          </cell>
          <cell r="C41" t="str">
            <v xml:space="preserve">Gastos de representacion   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>2.1.3.2.01</v>
          </cell>
          <cell r="C42" t="str">
            <v>Gastos de representacion en el pais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/>
          <cell r="I42">
            <v>0</v>
          </cell>
          <cell r="J42"/>
          <cell r="K42"/>
          <cell r="L42"/>
          <cell r="M42"/>
          <cell r="N42"/>
          <cell r="O42"/>
        </row>
        <row r="43">
          <cell r="B43" t="str">
            <v>2.1.4</v>
          </cell>
          <cell r="C43" t="str">
            <v>GRATIFICACIONES Y BONIFICACIONES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2.1.4.2.02</v>
          </cell>
          <cell r="C44" t="str">
            <v>Gratificaciones por Pasantías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/>
          <cell r="I44"/>
          <cell r="J44"/>
          <cell r="K44"/>
          <cell r="L44"/>
          <cell r="M44"/>
          <cell r="N44"/>
          <cell r="O44"/>
        </row>
        <row r="45">
          <cell r="B45" t="str">
            <v>2.1.5</v>
          </cell>
          <cell r="C45" t="str">
            <v>CONTRIBUCIONES A LA SEGURIDAD SOCIAL</v>
          </cell>
          <cell r="D45">
            <v>681606.22000000009</v>
          </cell>
          <cell r="E45">
            <v>793011.65</v>
          </cell>
          <cell r="F45">
            <v>801609.5</v>
          </cell>
          <cell r="G45">
            <v>782111.92</v>
          </cell>
          <cell r="H45">
            <v>728071.08</v>
          </cell>
          <cell r="I45">
            <v>656963.9</v>
          </cell>
          <cell r="J45">
            <v>710452.24</v>
          </cell>
          <cell r="K45">
            <v>742906.37000000011</v>
          </cell>
          <cell r="L45">
            <v>734544.63</v>
          </cell>
          <cell r="M45">
            <v>756439.58</v>
          </cell>
          <cell r="N45">
            <v>0</v>
          </cell>
          <cell r="O45">
            <v>0</v>
          </cell>
        </row>
        <row r="46">
          <cell r="B46" t="str">
            <v>2.1.5.1</v>
          </cell>
          <cell r="C46" t="str">
            <v xml:space="preserve">Contribuciones al Seguro de Salud </v>
          </cell>
          <cell r="D46">
            <v>314996.21000000002</v>
          </cell>
          <cell r="E46">
            <v>368575.58</v>
          </cell>
          <cell r="F46">
            <v>371902.44</v>
          </cell>
          <cell r="G46">
            <v>362556.4</v>
          </cell>
          <cell r="H46">
            <v>338181.91</v>
          </cell>
          <cell r="I46">
            <v>304869.31</v>
          </cell>
          <cell r="J46">
            <v>329329.81</v>
          </cell>
          <cell r="K46">
            <v>341991.12</v>
          </cell>
          <cell r="L46">
            <v>342535.63</v>
          </cell>
          <cell r="M46">
            <v>353135.18</v>
          </cell>
          <cell r="N46">
            <v>0</v>
          </cell>
          <cell r="O46">
            <v>0</v>
          </cell>
        </row>
        <row r="47">
          <cell r="B47" t="str">
            <v>2.1.5.1.01</v>
          </cell>
          <cell r="C47" t="str">
            <v>Contribuciones al Seguro de Salud</v>
          </cell>
          <cell r="D47">
            <v>314996.21000000002</v>
          </cell>
          <cell r="E47">
            <v>368575.58</v>
          </cell>
          <cell r="F47">
            <v>371902.44</v>
          </cell>
          <cell r="G47">
            <v>362556.4</v>
          </cell>
          <cell r="H47">
            <v>338181.91</v>
          </cell>
          <cell r="I47">
            <v>304869.31</v>
          </cell>
          <cell r="J47">
            <v>329329.81</v>
          </cell>
          <cell r="K47">
            <v>341991.12</v>
          </cell>
          <cell r="L47">
            <v>342535.63</v>
          </cell>
          <cell r="M47">
            <v>353135.18</v>
          </cell>
          <cell r="N47"/>
          <cell r="O47"/>
        </row>
        <row r="48">
          <cell r="B48" t="str">
            <v>2.1.5.2</v>
          </cell>
          <cell r="C48" t="str">
            <v>Contribuciones al Seguro de Pensiones</v>
          </cell>
          <cell r="D48">
            <v>328994.36</v>
          </cell>
          <cell r="E48">
            <v>381774.57</v>
          </cell>
          <cell r="F48">
            <v>387971.69</v>
          </cell>
          <cell r="G48">
            <v>378244.69</v>
          </cell>
          <cell r="H48">
            <v>351693.06</v>
          </cell>
          <cell r="I48">
            <v>317965.69</v>
          </cell>
          <cell r="J48">
            <v>344235.69</v>
          </cell>
          <cell r="K48">
            <v>360778.69</v>
          </cell>
          <cell r="L48">
            <v>351751.75</v>
          </cell>
          <cell r="M48">
            <v>362366.25</v>
          </cell>
          <cell r="N48">
            <v>0</v>
          </cell>
          <cell r="O48">
            <v>0</v>
          </cell>
        </row>
        <row r="49">
          <cell r="B49" t="str">
            <v>2.1.5.2.01</v>
          </cell>
          <cell r="C49" t="str">
            <v>Contribuciones al Seguro de Pensiones</v>
          </cell>
          <cell r="D49">
            <v>328994.36</v>
          </cell>
          <cell r="E49">
            <v>381774.57</v>
          </cell>
          <cell r="F49">
            <v>387971.69</v>
          </cell>
          <cell r="G49">
            <v>378244.69</v>
          </cell>
          <cell r="H49">
            <v>351693.06</v>
          </cell>
          <cell r="I49">
            <v>317965.69</v>
          </cell>
          <cell r="J49">
            <v>344235.69</v>
          </cell>
          <cell r="K49">
            <v>360778.69</v>
          </cell>
          <cell r="L49">
            <v>351751.75</v>
          </cell>
          <cell r="M49">
            <v>362366.25</v>
          </cell>
          <cell r="N49"/>
          <cell r="O49">
            <v>0</v>
          </cell>
        </row>
        <row r="50">
          <cell r="B50" t="str">
            <v>2.1.5.3</v>
          </cell>
          <cell r="C50" t="str">
            <v>Contribuciones al Seguroo de Riesgo Laboral</v>
          </cell>
          <cell r="D50">
            <v>37615.65</v>
          </cell>
          <cell r="E50">
            <v>42661.5</v>
          </cell>
          <cell r="F50">
            <v>41735.370000000003</v>
          </cell>
          <cell r="G50">
            <v>41310.83</v>
          </cell>
          <cell r="H50">
            <v>38196.11</v>
          </cell>
          <cell r="I50">
            <v>34128.9</v>
          </cell>
          <cell r="J50">
            <v>36886.74</v>
          </cell>
          <cell r="K50">
            <v>40136.559999999998</v>
          </cell>
          <cell r="L50">
            <v>40257.25</v>
          </cell>
          <cell r="M50">
            <v>40938.15</v>
          </cell>
          <cell r="N50">
            <v>0</v>
          </cell>
          <cell r="O50">
            <v>0</v>
          </cell>
        </row>
        <row r="51">
          <cell r="B51" t="str">
            <v>2.1.5.3.01</v>
          </cell>
          <cell r="C51" t="str">
            <v>Contribuciones al Seguro de Riesgo Laboral</v>
          </cell>
          <cell r="D51">
            <v>37615.65</v>
          </cell>
          <cell r="E51">
            <v>42661.5</v>
          </cell>
          <cell r="F51">
            <v>41735.370000000003</v>
          </cell>
          <cell r="G51">
            <v>41310.83</v>
          </cell>
          <cell r="H51">
            <v>38196.11</v>
          </cell>
          <cell r="I51">
            <v>34128.9</v>
          </cell>
          <cell r="J51">
            <v>36886.74</v>
          </cell>
          <cell r="K51">
            <v>40136.559999999998</v>
          </cell>
          <cell r="L51">
            <v>40257.25</v>
          </cell>
          <cell r="M51">
            <v>40938.15</v>
          </cell>
          <cell r="N51"/>
          <cell r="O51"/>
        </row>
        <row r="52">
          <cell r="B52">
            <v>2.2000000000000002</v>
          </cell>
          <cell r="C52" t="str">
            <v>CONTRATACION DE SERVICIOS</v>
          </cell>
          <cell r="D52">
            <v>544546.68999999994</v>
          </cell>
          <cell r="E52">
            <v>1273674.8499999999</v>
          </cell>
          <cell r="F52">
            <v>1619747.2600000002</v>
          </cell>
          <cell r="G52">
            <v>903473.47</v>
          </cell>
          <cell r="H52">
            <v>4477589.3299999991</v>
          </cell>
          <cell r="I52">
            <v>1616825.29</v>
          </cell>
          <cell r="J52">
            <v>972068.48</v>
          </cell>
          <cell r="K52">
            <v>1392295.27</v>
          </cell>
          <cell r="L52">
            <v>3414341.78</v>
          </cell>
          <cell r="M52">
            <v>1066217.45</v>
          </cell>
          <cell r="N52">
            <v>0</v>
          </cell>
          <cell r="O52">
            <v>0</v>
          </cell>
        </row>
        <row r="53">
          <cell r="B53" t="str">
            <v>2.2.1</v>
          </cell>
          <cell r="C53" t="str">
            <v>SERVICIOS BÁSICOS</v>
          </cell>
          <cell r="D53">
            <v>361737.51</v>
          </cell>
          <cell r="E53">
            <v>328864.34999999998</v>
          </cell>
          <cell r="F53">
            <v>432021.39</v>
          </cell>
          <cell r="G53">
            <v>324167.7</v>
          </cell>
          <cell r="H53">
            <v>450200.38</v>
          </cell>
          <cell r="I53">
            <v>393401.86</v>
          </cell>
          <cell r="J53">
            <v>360116.15</v>
          </cell>
          <cell r="K53">
            <v>382901.4</v>
          </cell>
          <cell r="L53">
            <v>381793.16000000003</v>
          </cell>
          <cell r="M53">
            <v>384058.54000000004</v>
          </cell>
          <cell r="N53">
            <v>0</v>
          </cell>
          <cell r="O53">
            <v>0</v>
          </cell>
        </row>
        <row r="54">
          <cell r="B54" t="str">
            <v>2.2.1.2</v>
          </cell>
          <cell r="C54" t="str">
            <v>Servicios Telefonicos Larga Distancia</v>
          </cell>
          <cell r="D54">
            <v>107.9</v>
          </cell>
          <cell r="E54">
            <v>373.59</v>
          </cell>
          <cell r="F54">
            <v>0</v>
          </cell>
          <cell r="G54">
            <v>66.25</v>
          </cell>
          <cell r="H54">
            <v>58.5</v>
          </cell>
          <cell r="I54">
            <v>6.5</v>
          </cell>
          <cell r="J54">
            <v>0</v>
          </cell>
          <cell r="K54">
            <v>19.5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2.2.1.2.01</v>
          </cell>
          <cell r="C55" t="str">
            <v>Servicio Telefónico de Larga Distancia</v>
          </cell>
          <cell r="D55">
            <v>107.9</v>
          </cell>
          <cell r="E55">
            <v>373.59</v>
          </cell>
          <cell r="F55">
            <v>0</v>
          </cell>
          <cell r="G55">
            <v>66.25</v>
          </cell>
          <cell r="H55">
            <v>58.5</v>
          </cell>
          <cell r="I55">
            <v>6.5</v>
          </cell>
          <cell r="J55"/>
          <cell r="K55">
            <v>19.5</v>
          </cell>
          <cell r="L55"/>
          <cell r="M55"/>
          <cell r="N55"/>
          <cell r="O55"/>
        </row>
        <row r="56">
          <cell r="B56" t="str">
            <v>2.2.1.3</v>
          </cell>
          <cell r="C56" t="str">
            <v>Telefono Local</v>
          </cell>
          <cell r="D56">
            <v>51735.76</v>
          </cell>
          <cell r="E56">
            <v>25830.15</v>
          </cell>
          <cell r="F56">
            <v>114825.2</v>
          </cell>
          <cell r="G56">
            <v>22535.5</v>
          </cell>
          <cell r="H56">
            <v>100400.88</v>
          </cell>
          <cell r="I56">
            <v>61645.09</v>
          </cell>
          <cell r="J56">
            <v>67459.39</v>
          </cell>
          <cell r="K56">
            <v>67566.87</v>
          </cell>
          <cell r="L56">
            <v>65730.240000000005</v>
          </cell>
          <cell r="M56">
            <v>65941.38</v>
          </cell>
          <cell r="N56">
            <v>0</v>
          </cell>
          <cell r="O56">
            <v>0</v>
          </cell>
        </row>
        <row r="57">
          <cell r="B57" t="str">
            <v>2.2.1.3.01</v>
          </cell>
          <cell r="C57" t="str">
            <v>Teléfono Local</v>
          </cell>
          <cell r="D57">
            <v>51735.76</v>
          </cell>
          <cell r="E57">
            <v>25830.15</v>
          </cell>
          <cell r="F57">
            <v>114825.2</v>
          </cell>
          <cell r="G57">
            <v>22535.5</v>
          </cell>
          <cell r="H57">
            <v>100400.88</v>
          </cell>
          <cell r="I57">
            <v>61645.09</v>
          </cell>
          <cell r="J57">
            <v>67459.39</v>
          </cell>
          <cell r="K57">
            <v>67566.87</v>
          </cell>
          <cell r="L57">
            <v>65730.240000000005</v>
          </cell>
          <cell r="M57">
            <v>65941.38</v>
          </cell>
          <cell r="N57"/>
          <cell r="O57"/>
        </row>
        <row r="58">
          <cell r="B58" t="str">
            <v>2.2.1.5</v>
          </cell>
          <cell r="C58" t="str">
            <v>Servicio de Internet y Televisión por Cable</v>
          </cell>
          <cell r="D58">
            <v>169679.16</v>
          </cell>
          <cell r="E58">
            <v>158994.92000000001</v>
          </cell>
          <cell r="F58">
            <v>178737.49</v>
          </cell>
          <cell r="G58">
            <v>159895.45000000001</v>
          </cell>
          <cell r="H58">
            <v>167403.12</v>
          </cell>
          <cell r="I58">
            <v>184591.99</v>
          </cell>
          <cell r="J58">
            <v>166772.79</v>
          </cell>
          <cell r="K58">
            <v>166768.89000000001</v>
          </cell>
          <cell r="L58">
            <v>166768.89000000001</v>
          </cell>
          <cell r="M58">
            <v>167110.71</v>
          </cell>
          <cell r="N58">
            <v>0</v>
          </cell>
          <cell r="O58">
            <v>0</v>
          </cell>
        </row>
        <row r="59">
          <cell r="B59" t="str">
            <v>2.2.1.5.01</v>
          </cell>
          <cell r="C59" t="str">
            <v>Servicio de Internet y Televisión por Cable</v>
          </cell>
          <cell r="D59">
            <v>169679.16</v>
          </cell>
          <cell r="E59">
            <v>158994.92000000001</v>
          </cell>
          <cell r="F59">
            <v>178737.49</v>
          </cell>
          <cell r="G59">
            <v>159895.45000000001</v>
          </cell>
          <cell r="H59">
            <v>167403.12</v>
          </cell>
          <cell r="I59">
            <v>184591.99</v>
          </cell>
          <cell r="J59">
            <v>166772.79</v>
          </cell>
          <cell r="K59">
            <v>166768.89000000001</v>
          </cell>
          <cell r="L59">
            <v>166768.89000000001</v>
          </cell>
          <cell r="M59">
            <v>167110.71</v>
          </cell>
          <cell r="N59"/>
          <cell r="O59"/>
        </row>
        <row r="60">
          <cell r="B60" t="str">
            <v>2.2.1.6</v>
          </cell>
          <cell r="C60" t="str">
            <v>Electricidad</v>
          </cell>
          <cell r="D60">
            <v>135029.69</v>
          </cell>
          <cell r="E60">
            <v>138480.69</v>
          </cell>
          <cell r="F60">
            <v>133106.70000000001</v>
          </cell>
          <cell r="G60">
            <v>140245.5</v>
          </cell>
          <cell r="H60">
            <v>173392.88</v>
          </cell>
          <cell r="I60">
            <v>141973.28</v>
          </cell>
          <cell r="J60">
            <v>120698.97</v>
          </cell>
          <cell r="K60">
            <v>143361.14000000001</v>
          </cell>
          <cell r="L60">
            <v>146247.03</v>
          </cell>
          <cell r="M60">
            <v>145822.45000000001</v>
          </cell>
          <cell r="N60">
            <v>0</v>
          </cell>
          <cell r="O60">
            <v>0</v>
          </cell>
        </row>
        <row r="61">
          <cell r="B61" t="str">
            <v>2.2.1.6.01</v>
          </cell>
          <cell r="C61" t="str">
            <v>Energia Eléctrica</v>
          </cell>
          <cell r="D61">
            <v>135029.69</v>
          </cell>
          <cell r="E61">
            <v>138480.69</v>
          </cell>
          <cell r="F61">
            <v>133106.70000000001</v>
          </cell>
          <cell r="G61">
            <v>140245.5</v>
          </cell>
          <cell r="H61">
            <v>173392.88</v>
          </cell>
          <cell r="I61">
            <v>141973.28</v>
          </cell>
          <cell r="J61">
            <v>120698.97</v>
          </cell>
          <cell r="K61">
            <v>143361.14000000001</v>
          </cell>
          <cell r="L61">
            <v>146247.03</v>
          </cell>
          <cell r="M61">
            <v>145822.45000000001</v>
          </cell>
          <cell r="N61"/>
          <cell r="O61"/>
        </row>
        <row r="62">
          <cell r="B62" t="str">
            <v>2.2.1.7</v>
          </cell>
          <cell r="C62" t="str">
            <v>Agua</v>
          </cell>
          <cell r="D62">
            <v>3760</v>
          </cell>
          <cell r="E62">
            <v>3760</v>
          </cell>
          <cell r="F62">
            <v>3760</v>
          </cell>
          <cell r="G62">
            <v>0</v>
          </cell>
          <cell r="H62">
            <v>7520</v>
          </cell>
          <cell r="I62">
            <v>3760</v>
          </cell>
          <cell r="J62">
            <v>3760</v>
          </cell>
          <cell r="K62">
            <v>3760</v>
          </cell>
          <cell r="L62">
            <v>1622</v>
          </cell>
          <cell r="M62">
            <v>3759</v>
          </cell>
          <cell r="N62">
            <v>0</v>
          </cell>
          <cell r="O62">
            <v>0</v>
          </cell>
        </row>
        <row r="63">
          <cell r="B63" t="str">
            <v>2.2.1.7.01</v>
          </cell>
          <cell r="C63" t="str">
            <v>Agua</v>
          </cell>
          <cell r="D63">
            <v>3760</v>
          </cell>
          <cell r="E63">
            <v>3760</v>
          </cell>
          <cell r="F63">
            <v>3760</v>
          </cell>
          <cell r="G63">
            <v>0</v>
          </cell>
          <cell r="H63">
            <v>7520</v>
          </cell>
          <cell r="I63">
            <v>3760</v>
          </cell>
          <cell r="J63">
            <v>3760</v>
          </cell>
          <cell r="K63">
            <v>3760</v>
          </cell>
          <cell r="L63">
            <v>1622</v>
          </cell>
          <cell r="M63">
            <v>3759</v>
          </cell>
          <cell r="N63"/>
          <cell r="O63"/>
        </row>
        <row r="64">
          <cell r="B64" t="str">
            <v>2.2.1.8</v>
          </cell>
          <cell r="C64" t="str">
            <v>Recoleccion de Residuos</v>
          </cell>
          <cell r="D64">
            <v>1425</v>
          </cell>
          <cell r="E64">
            <v>1425</v>
          </cell>
          <cell r="F64">
            <v>1592</v>
          </cell>
          <cell r="G64">
            <v>1425</v>
          </cell>
          <cell r="H64">
            <v>1425</v>
          </cell>
          <cell r="I64">
            <v>1425</v>
          </cell>
          <cell r="J64">
            <v>1425</v>
          </cell>
          <cell r="K64">
            <v>1425</v>
          </cell>
          <cell r="L64">
            <v>1425</v>
          </cell>
          <cell r="M64">
            <v>1425</v>
          </cell>
          <cell r="N64">
            <v>0</v>
          </cell>
          <cell r="O64">
            <v>0</v>
          </cell>
        </row>
        <row r="65">
          <cell r="B65" t="str">
            <v>2.2.1.8.01</v>
          </cell>
          <cell r="C65" t="str">
            <v>Recoleccion de Residuos</v>
          </cell>
          <cell r="D65">
            <v>1425</v>
          </cell>
          <cell r="E65">
            <v>1425</v>
          </cell>
          <cell r="F65">
            <v>1592</v>
          </cell>
          <cell r="G65">
            <v>1425</v>
          </cell>
          <cell r="H65">
            <v>1425</v>
          </cell>
          <cell r="I65">
            <v>1425</v>
          </cell>
          <cell r="J65">
            <v>1425</v>
          </cell>
          <cell r="K65">
            <v>1425</v>
          </cell>
          <cell r="L65">
            <v>1425</v>
          </cell>
          <cell r="M65">
            <v>1425</v>
          </cell>
          <cell r="N65"/>
          <cell r="O65"/>
        </row>
        <row r="66">
          <cell r="B66" t="str">
            <v>2.2.2</v>
          </cell>
          <cell r="C66" t="str">
            <v>PUBLICIDAD, IMPRESIÓN Y ENCUADERNACION</v>
          </cell>
          <cell r="D66">
            <v>0</v>
          </cell>
          <cell r="E66">
            <v>0</v>
          </cell>
          <cell r="F66">
            <v>0</v>
          </cell>
          <cell r="G66">
            <v>205044.68</v>
          </cell>
          <cell r="H66">
            <v>14091.169999999998</v>
          </cell>
          <cell r="I66">
            <v>195268.37</v>
          </cell>
          <cell r="J66">
            <v>24239.17</v>
          </cell>
          <cell r="K66">
            <v>95039.17</v>
          </cell>
          <cell r="L66">
            <v>106702.05</v>
          </cell>
          <cell r="M66">
            <v>24239.17</v>
          </cell>
          <cell r="N66">
            <v>0</v>
          </cell>
          <cell r="O66">
            <v>0</v>
          </cell>
        </row>
        <row r="67">
          <cell r="B67" t="str">
            <v>2.2.2.1</v>
          </cell>
          <cell r="C67" t="str">
            <v>Publicidad y Propaganda</v>
          </cell>
          <cell r="D67">
            <v>0</v>
          </cell>
          <cell r="E67">
            <v>0</v>
          </cell>
          <cell r="F67">
            <v>0</v>
          </cell>
          <cell r="G67">
            <v>96956.68</v>
          </cell>
          <cell r="H67">
            <v>24239.17</v>
          </cell>
          <cell r="I67">
            <v>24239.17</v>
          </cell>
          <cell r="J67">
            <v>24239.17</v>
          </cell>
          <cell r="K67">
            <v>95039.17</v>
          </cell>
          <cell r="L67">
            <v>106702.05</v>
          </cell>
          <cell r="M67">
            <v>24239.17</v>
          </cell>
          <cell r="N67">
            <v>0</v>
          </cell>
          <cell r="O67">
            <v>0</v>
          </cell>
        </row>
        <row r="68">
          <cell r="B68" t="str">
            <v>2.2.2.1.01</v>
          </cell>
          <cell r="C68" t="str">
            <v>Publicidad y Propaganda</v>
          </cell>
          <cell r="D68">
            <v>0</v>
          </cell>
          <cell r="E68">
            <v>0</v>
          </cell>
          <cell r="F68">
            <v>0</v>
          </cell>
          <cell r="G68">
            <v>96956.68</v>
          </cell>
          <cell r="H68">
            <v>24239.17</v>
          </cell>
          <cell r="I68">
            <v>24239.17</v>
          </cell>
          <cell r="J68">
            <v>24239.17</v>
          </cell>
          <cell r="K68">
            <v>95039.17</v>
          </cell>
          <cell r="L68">
            <v>106702.05</v>
          </cell>
          <cell r="M68">
            <v>24239.17</v>
          </cell>
          <cell r="N68"/>
          <cell r="O68"/>
        </row>
        <row r="69">
          <cell r="B69" t="str">
            <v>2.2.2.2</v>
          </cell>
          <cell r="C69" t="str">
            <v xml:space="preserve">Impresión, Encuadernacion y rotulacion </v>
          </cell>
          <cell r="D69">
            <v>0</v>
          </cell>
          <cell r="E69">
            <v>0</v>
          </cell>
          <cell r="F69">
            <v>0</v>
          </cell>
          <cell r="G69">
            <v>108088</v>
          </cell>
          <cell r="H69">
            <v>-10148</v>
          </cell>
          <cell r="I69">
            <v>171029.2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B70" t="str">
            <v>2.2.2.2.01</v>
          </cell>
          <cell r="C70" t="str">
            <v xml:space="preserve">Impresión, Encuadernacion y rotulacion </v>
          </cell>
          <cell r="D70">
            <v>0</v>
          </cell>
          <cell r="E70">
            <v>0</v>
          </cell>
          <cell r="F70">
            <v>0</v>
          </cell>
          <cell r="G70">
            <v>108088</v>
          </cell>
          <cell r="H70">
            <v>-10148</v>
          </cell>
          <cell r="I70">
            <v>171029.2</v>
          </cell>
          <cell r="J70">
            <v>0</v>
          </cell>
          <cell r="K70">
            <v>0</v>
          </cell>
          <cell r="L70"/>
          <cell r="M70"/>
          <cell r="N70"/>
          <cell r="O70"/>
        </row>
        <row r="71">
          <cell r="B71" t="str">
            <v>2.2.3</v>
          </cell>
          <cell r="C71" t="str">
            <v>VIATICOS</v>
          </cell>
          <cell r="D71">
            <v>0</v>
          </cell>
          <cell r="E71">
            <v>0</v>
          </cell>
          <cell r="F71">
            <v>5700</v>
          </cell>
          <cell r="G71">
            <v>0</v>
          </cell>
          <cell r="H71">
            <v>0</v>
          </cell>
          <cell r="I71">
            <v>0</v>
          </cell>
          <cell r="J71">
            <v>2750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B72" t="str">
            <v>2.2.3.1</v>
          </cell>
          <cell r="C72" t="str">
            <v xml:space="preserve">Viaticos dentro del pais </v>
          </cell>
          <cell r="D72">
            <v>0</v>
          </cell>
          <cell r="E72">
            <v>0</v>
          </cell>
          <cell r="F72">
            <v>5700</v>
          </cell>
          <cell r="G72">
            <v>0</v>
          </cell>
          <cell r="H72">
            <v>0</v>
          </cell>
          <cell r="I72">
            <v>0</v>
          </cell>
          <cell r="J72">
            <v>2750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B73" t="str">
            <v>2.2.3.1.01</v>
          </cell>
          <cell r="C73" t="str">
            <v xml:space="preserve">Viaticos dentro del pais </v>
          </cell>
          <cell r="D73">
            <v>0</v>
          </cell>
          <cell r="E73">
            <v>0</v>
          </cell>
          <cell r="F73">
            <v>5700</v>
          </cell>
          <cell r="G73">
            <v>0</v>
          </cell>
          <cell r="H73">
            <v>0</v>
          </cell>
          <cell r="I73"/>
          <cell r="J73">
            <v>2750</v>
          </cell>
          <cell r="K73">
            <v>0</v>
          </cell>
          <cell r="L73"/>
          <cell r="M73"/>
          <cell r="N73"/>
          <cell r="O73"/>
        </row>
        <row r="74">
          <cell r="B74" t="str">
            <v>2.2.3.2</v>
          </cell>
          <cell r="C74" t="str">
            <v>Viaticos fuera del pais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2.2.3.2.01</v>
          </cell>
          <cell r="C75" t="str">
            <v>Viaticos fuera del pais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/>
          <cell r="J75"/>
          <cell r="K75">
            <v>0</v>
          </cell>
          <cell r="L75"/>
          <cell r="M75"/>
          <cell r="N75"/>
          <cell r="O75"/>
        </row>
        <row r="76">
          <cell r="B76" t="str">
            <v>2.2.4</v>
          </cell>
          <cell r="C76" t="str">
            <v>TRANSPORTE Y ALMACENAJE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B77" t="str">
            <v>2.2.4.1</v>
          </cell>
          <cell r="C77" t="str">
            <v>Pasajes y gastos de transporte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B78" t="str">
            <v>2.2.4.1.01</v>
          </cell>
          <cell r="C78" t="str">
            <v>Pasajes y gastos de transporte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/>
          <cell r="J78"/>
          <cell r="K78">
            <v>0</v>
          </cell>
          <cell r="L78"/>
          <cell r="M78"/>
          <cell r="N78"/>
          <cell r="O78"/>
        </row>
        <row r="79">
          <cell r="B79" t="str">
            <v>2.2.4.4</v>
          </cell>
          <cell r="C79" t="str">
            <v>Peaje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 t="str">
            <v>2.2.4.4.01</v>
          </cell>
          <cell r="C80" t="str">
            <v>Peaje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/>
          <cell r="J80"/>
          <cell r="K80">
            <v>0</v>
          </cell>
          <cell r="L80"/>
          <cell r="M80"/>
          <cell r="N80"/>
          <cell r="O80"/>
        </row>
        <row r="81">
          <cell r="B81" t="str">
            <v>2.2.5</v>
          </cell>
          <cell r="C81" t="str">
            <v>ALQUILERES Y RENTA</v>
          </cell>
          <cell r="D81">
            <v>0</v>
          </cell>
          <cell r="E81">
            <v>0</v>
          </cell>
          <cell r="F81">
            <v>432743.76</v>
          </cell>
          <cell r="G81">
            <v>0</v>
          </cell>
          <cell r="H81">
            <v>3443585.42</v>
          </cell>
          <cell r="I81">
            <v>212021.1</v>
          </cell>
          <cell r="J81">
            <v>27140</v>
          </cell>
          <cell r="K81">
            <v>96914.11</v>
          </cell>
          <cell r="L81">
            <v>2219843.46</v>
          </cell>
          <cell r="M81">
            <v>45614.259999999995</v>
          </cell>
          <cell r="N81">
            <v>0</v>
          </cell>
          <cell r="O81">
            <v>0</v>
          </cell>
        </row>
        <row r="82">
          <cell r="B82" t="str">
            <v>2.2.5.1</v>
          </cell>
          <cell r="C82" t="str">
            <v>Alquileres y rentas de edificaciones y locales</v>
          </cell>
          <cell r="D82">
            <v>0</v>
          </cell>
          <cell r="E82">
            <v>0</v>
          </cell>
          <cell r="F82">
            <v>75708.800000000003</v>
          </cell>
          <cell r="G82">
            <v>0</v>
          </cell>
          <cell r="H82">
            <v>0</v>
          </cell>
          <cell r="I82">
            <v>56781.599999999999</v>
          </cell>
          <cell r="J82">
            <v>27140</v>
          </cell>
          <cell r="K82">
            <v>55460</v>
          </cell>
          <cell r="L82">
            <v>20650</v>
          </cell>
          <cell r="M82">
            <v>20650</v>
          </cell>
          <cell r="N82">
            <v>0</v>
          </cell>
          <cell r="O82">
            <v>0</v>
          </cell>
        </row>
        <row r="83">
          <cell r="B83" t="str">
            <v>2.2.5.1.01</v>
          </cell>
          <cell r="C83" t="str">
            <v>Alquileres y rentas de edificaciones y locales</v>
          </cell>
          <cell r="D83">
            <v>0</v>
          </cell>
          <cell r="E83">
            <v>0</v>
          </cell>
          <cell r="F83">
            <v>75708.800000000003</v>
          </cell>
          <cell r="G83">
            <v>0</v>
          </cell>
          <cell r="H83">
            <v>0</v>
          </cell>
          <cell r="I83">
            <v>56781.599999999999</v>
          </cell>
          <cell r="J83">
            <v>27140</v>
          </cell>
          <cell r="K83">
            <v>55460</v>
          </cell>
          <cell r="L83">
            <v>20650</v>
          </cell>
          <cell r="M83">
            <v>20650</v>
          </cell>
          <cell r="N83"/>
          <cell r="O83"/>
        </row>
        <row r="84">
          <cell r="B84" t="str">
            <v>2.2.5.3</v>
          </cell>
          <cell r="C84" t="str">
            <v>Alquileres de maquinarias y equipos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2.2.5.3.04</v>
          </cell>
          <cell r="C85" t="str">
            <v>Alquiler de equipo de oficina y muebles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/>
          <cell r="I85"/>
          <cell r="J85"/>
          <cell r="K85"/>
          <cell r="L85"/>
          <cell r="M85"/>
          <cell r="N85"/>
          <cell r="O85"/>
        </row>
        <row r="86">
          <cell r="B86" t="str">
            <v>2.2.5.8</v>
          </cell>
          <cell r="C86" t="str">
            <v>Otro alquileres y arrendamientos por derecho de usos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B87" t="str">
            <v>2.2.5.8.01</v>
          </cell>
          <cell r="C87" t="str">
            <v>Otro alquileres y arrendamientos por derecho de usos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/>
          <cell r="J87"/>
          <cell r="K87">
            <v>0</v>
          </cell>
          <cell r="L87"/>
          <cell r="M87"/>
          <cell r="N87"/>
          <cell r="O87"/>
        </row>
        <row r="88">
          <cell r="B88" t="str">
            <v>2.2.5.9</v>
          </cell>
          <cell r="C88" t="str">
            <v>Derecho de Uso</v>
          </cell>
          <cell r="D88">
            <v>0</v>
          </cell>
          <cell r="E88">
            <v>0</v>
          </cell>
          <cell r="F88">
            <v>357034.96</v>
          </cell>
          <cell r="G88">
            <v>0</v>
          </cell>
          <cell r="H88">
            <v>3443585.42</v>
          </cell>
          <cell r="I88">
            <v>155239.5</v>
          </cell>
          <cell r="J88">
            <v>0</v>
          </cell>
          <cell r="K88">
            <v>41454.11</v>
          </cell>
          <cell r="L88">
            <v>2199193.46</v>
          </cell>
          <cell r="M88">
            <v>24964.26</v>
          </cell>
          <cell r="N88">
            <v>0</v>
          </cell>
          <cell r="O88">
            <v>0</v>
          </cell>
        </row>
        <row r="89">
          <cell r="B89" t="str">
            <v>2.2.5.9.01</v>
          </cell>
          <cell r="C89" t="str">
            <v xml:space="preserve">Licencias Informática </v>
          </cell>
          <cell r="D89">
            <v>0</v>
          </cell>
          <cell r="E89">
            <v>0</v>
          </cell>
          <cell r="F89">
            <v>357034.96</v>
          </cell>
          <cell r="G89">
            <v>0</v>
          </cell>
          <cell r="H89">
            <v>3443585.42</v>
          </cell>
          <cell r="I89">
            <v>155239.5</v>
          </cell>
          <cell r="J89"/>
          <cell r="K89">
            <v>41454.11</v>
          </cell>
          <cell r="L89">
            <v>2199193.46</v>
          </cell>
          <cell r="M89">
            <v>24964.26</v>
          </cell>
          <cell r="N89"/>
          <cell r="O89"/>
        </row>
        <row r="90">
          <cell r="B90" t="str">
            <v>2.2.6</v>
          </cell>
          <cell r="C90" t="str">
            <v xml:space="preserve">SEGUROS </v>
          </cell>
          <cell r="D90">
            <v>129520.05</v>
          </cell>
          <cell r="E90">
            <v>464950.76</v>
          </cell>
          <cell r="F90">
            <v>198654.48</v>
          </cell>
          <cell r="G90">
            <v>161121.01999999999</v>
          </cell>
          <cell r="H90">
            <v>194814.77</v>
          </cell>
          <cell r="I90">
            <v>204911.74</v>
          </cell>
          <cell r="J90">
            <v>183745.84</v>
          </cell>
          <cell r="K90">
            <v>187489</v>
          </cell>
          <cell r="L90">
            <v>194180.29</v>
          </cell>
          <cell r="M90">
            <v>184378.6</v>
          </cell>
          <cell r="N90">
            <v>0</v>
          </cell>
          <cell r="O90">
            <v>0</v>
          </cell>
        </row>
        <row r="91">
          <cell r="B91" t="str">
            <v>2.2.6.2</v>
          </cell>
          <cell r="C91" t="str">
            <v xml:space="preserve">Seguros de bienes Muebles </v>
          </cell>
          <cell r="D91">
            <v>0</v>
          </cell>
          <cell r="E91">
            <v>324797.74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2.2.6.2.01</v>
          </cell>
          <cell r="C92" t="str">
            <v>Seguros de Bienes Muebles</v>
          </cell>
          <cell r="D92">
            <v>0</v>
          </cell>
          <cell r="E92">
            <v>324797.74</v>
          </cell>
          <cell r="F92">
            <v>0</v>
          </cell>
          <cell r="G92">
            <v>0</v>
          </cell>
          <cell r="H92"/>
          <cell r="I92"/>
          <cell r="J92"/>
          <cell r="K92">
            <v>0</v>
          </cell>
          <cell r="L92"/>
          <cell r="M92"/>
          <cell r="N92"/>
          <cell r="O92"/>
        </row>
        <row r="93">
          <cell r="B93" t="str">
            <v>2.2.6.3</v>
          </cell>
          <cell r="C93" t="str">
            <v>Seguros de Personas</v>
          </cell>
          <cell r="D93">
            <v>129520.05</v>
          </cell>
          <cell r="E93">
            <v>140153.01999999999</v>
          </cell>
          <cell r="F93">
            <v>198654.48</v>
          </cell>
          <cell r="G93">
            <v>161121.01999999999</v>
          </cell>
          <cell r="H93">
            <v>194814.77</v>
          </cell>
          <cell r="I93">
            <v>204911.74</v>
          </cell>
          <cell r="J93">
            <v>183745.84</v>
          </cell>
          <cell r="K93">
            <v>187489</v>
          </cell>
          <cell r="L93">
            <v>194180.29</v>
          </cell>
          <cell r="M93">
            <v>184378.6</v>
          </cell>
          <cell r="N93">
            <v>0</v>
          </cell>
          <cell r="O93">
            <v>0</v>
          </cell>
        </row>
        <row r="94">
          <cell r="B94" t="str">
            <v>2.2.6.3.01</v>
          </cell>
          <cell r="C94" t="str">
            <v>Seguros de Personas</v>
          </cell>
          <cell r="D94">
            <v>129520.05</v>
          </cell>
          <cell r="E94">
            <v>140153.01999999999</v>
          </cell>
          <cell r="F94">
            <v>198654.48</v>
          </cell>
          <cell r="G94">
            <v>161121.01999999999</v>
          </cell>
          <cell r="H94">
            <v>194814.77</v>
          </cell>
          <cell r="I94">
            <v>204911.74</v>
          </cell>
          <cell r="J94">
            <v>183745.84</v>
          </cell>
          <cell r="K94">
            <v>187489</v>
          </cell>
          <cell r="L94">
            <v>194180.29</v>
          </cell>
          <cell r="M94">
            <v>184378.6</v>
          </cell>
          <cell r="N94"/>
          <cell r="O94"/>
        </row>
        <row r="95">
          <cell r="B95" t="str">
            <v>2.2.7</v>
          </cell>
          <cell r="C95" t="str">
            <v>SERVICIOS DE CONSERVACION, REPARACIONES MENORES E INSTALACIONES TEMPORALES</v>
          </cell>
          <cell r="D95">
            <v>0</v>
          </cell>
          <cell r="E95">
            <v>973.5</v>
          </cell>
          <cell r="F95">
            <v>3758.3</v>
          </cell>
          <cell r="G95">
            <v>154925.35</v>
          </cell>
          <cell r="H95">
            <v>0</v>
          </cell>
          <cell r="I95">
            <v>9600</v>
          </cell>
          <cell r="J95">
            <v>70408.52</v>
          </cell>
          <cell r="K95">
            <v>60045.83</v>
          </cell>
          <cell r="L95">
            <v>81959.399999999994</v>
          </cell>
          <cell r="M95">
            <v>796.5</v>
          </cell>
          <cell r="N95">
            <v>0</v>
          </cell>
          <cell r="O95">
            <v>0</v>
          </cell>
        </row>
        <row r="96">
          <cell r="B96" t="str">
            <v>2.2.7.2</v>
          </cell>
          <cell r="C96" t="str">
            <v xml:space="preserve">Mantenimiento y Reparacion de maquinarias y equipos </v>
          </cell>
          <cell r="D96">
            <v>0</v>
          </cell>
          <cell r="E96">
            <v>973.5</v>
          </cell>
          <cell r="F96">
            <v>3758.3</v>
          </cell>
          <cell r="G96">
            <v>154925.35</v>
          </cell>
          <cell r="H96">
            <v>0</v>
          </cell>
          <cell r="I96">
            <v>9600</v>
          </cell>
          <cell r="J96">
            <v>70408.52</v>
          </cell>
          <cell r="K96">
            <v>60045.83</v>
          </cell>
          <cell r="L96">
            <v>81959.399999999994</v>
          </cell>
          <cell r="M96">
            <v>796.5</v>
          </cell>
          <cell r="N96">
            <v>0</v>
          </cell>
          <cell r="O96">
            <v>0</v>
          </cell>
        </row>
        <row r="97">
          <cell r="B97" t="str">
            <v>2.2.7.2.01</v>
          </cell>
          <cell r="C97" t="str">
            <v xml:space="preserve">Mantenimiento y Reparacion de  maquinarias y equipos 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/>
          <cell r="I97"/>
          <cell r="J97"/>
          <cell r="K97"/>
          <cell r="L97"/>
          <cell r="M97"/>
          <cell r="N97"/>
          <cell r="O97"/>
        </row>
        <row r="98">
          <cell r="B98" t="str">
            <v>2.2.7.2.02</v>
          </cell>
          <cell r="C98" t="str">
            <v>Mantenimiento y Reparacion de  equipos tecnologia e información</v>
          </cell>
          <cell r="D98"/>
          <cell r="E98"/>
          <cell r="F98"/>
          <cell r="G98"/>
          <cell r="H98"/>
          <cell r="I98"/>
          <cell r="J98"/>
          <cell r="K98"/>
          <cell r="L98">
            <v>66048</v>
          </cell>
          <cell r="M98">
            <v>796.5</v>
          </cell>
          <cell r="N98">
            <v>0</v>
          </cell>
          <cell r="O98">
            <v>0</v>
          </cell>
        </row>
        <row r="99">
          <cell r="B99" t="str">
            <v>2.2.7.2.06</v>
          </cell>
          <cell r="C99" t="str">
            <v xml:space="preserve">Mantenimiento y Reparacion de  equipos de transporte, traccion y elevacion </v>
          </cell>
          <cell r="D99">
            <v>0</v>
          </cell>
          <cell r="E99">
            <v>973.5</v>
          </cell>
          <cell r="F99">
            <v>3758.3</v>
          </cell>
          <cell r="G99">
            <v>154925.35</v>
          </cell>
          <cell r="H99"/>
          <cell r="I99">
            <v>9600</v>
          </cell>
          <cell r="J99">
            <v>70408.52</v>
          </cell>
          <cell r="K99">
            <v>40103.83</v>
          </cell>
          <cell r="L99">
            <v>15911.4</v>
          </cell>
          <cell r="M99"/>
          <cell r="N99"/>
          <cell r="O99"/>
        </row>
        <row r="100">
          <cell r="B100" t="str">
            <v>2.2.7.2.07</v>
          </cell>
          <cell r="C100" t="str">
            <v>Mantenimiento y Reparacion de  equipos Industriales y Producción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19942</v>
          </cell>
          <cell r="L100"/>
          <cell r="M100"/>
          <cell r="N100"/>
          <cell r="O100"/>
        </row>
        <row r="101">
          <cell r="B101" t="str">
            <v>2.2.7.2.08</v>
          </cell>
          <cell r="C101" t="str">
            <v>Servicios de mantenimiento, reparacion, desmonte e instalacion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/>
          <cell r="I101"/>
          <cell r="J101"/>
          <cell r="K101">
            <v>0</v>
          </cell>
          <cell r="L101"/>
          <cell r="M101"/>
          <cell r="N101"/>
          <cell r="O101"/>
        </row>
        <row r="102">
          <cell r="B102" t="str">
            <v>2.2.8</v>
          </cell>
          <cell r="C102" t="str">
            <v>OTROS SERVICIOS NO INCLUIDOS EN CONCEPTOS ANTERIORES</v>
          </cell>
          <cell r="D102">
            <v>53289.13</v>
          </cell>
          <cell r="E102">
            <v>258649.27</v>
          </cell>
          <cell r="F102">
            <v>476472.3</v>
          </cell>
          <cell r="G102">
            <v>58214.720000000001</v>
          </cell>
          <cell r="H102">
            <v>210204.99</v>
          </cell>
          <cell r="I102">
            <v>601622.22</v>
          </cell>
          <cell r="J102">
            <v>303668.8</v>
          </cell>
          <cell r="K102">
            <v>304405.76000000001</v>
          </cell>
          <cell r="L102">
            <v>295414.21999999997</v>
          </cell>
          <cell r="M102">
            <v>351515.98</v>
          </cell>
          <cell r="N102">
            <v>0</v>
          </cell>
          <cell r="O102">
            <v>0</v>
          </cell>
        </row>
        <row r="103">
          <cell r="B103" t="str">
            <v>2.2.8.2</v>
          </cell>
          <cell r="C103" t="str">
            <v>Comisiones y Gastos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1702.55</v>
          </cell>
          <cell r="M103"/>
          <cell r="N103"/>
          <cell r="O103"/>
        </row>
        <row r="104">
          <cell r="B104" t="str">
            <v>2.2.8.2.01</v>
          </cell>
          <cell r="C104" t="str">
            <v>Comisiones y Gastos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1702.55</v>
          </cell>
          <cell r="M104"/>
          <cell r="N104"/>
          <cell r="O104"/>
        </row>
        <row r="105">
          <cell r="B105" t="str">
            <v>2.2.8.3.</v>
          </cell>
          <cell r="C105" t="str">
            <v>Servicios sanitarios medicos y veterinarios</v>
          </cell>
          <cell r="D105">
            <v>0</v>
          </cell>
          <cell r="E105">
            <v>1755</v>
          </cell>
          <cell r="F105">
            <v>85820</v>
          </cell>
          <cell r="G105">
            <v>12160</v>
          </cell>
          <cell r="H105">
            <v>8080</v>
          </cell>
          <cell r="I105">
            <v>30200</v>
          </cell>
          <cell r="J105">
            <v>27800</v>
          </cell>
          <cell r="K105">
            <v>5600</v>
          </cell>
          <cell r="L105">
            <v>2800</v>
          </cell>
          <cell r="M105">
            <v>28700</v>
          </cell>
          <cell r="N105">
            <v>0</v>
          </cell>
          <cell r="O105">
            <v>0</v>
          </cell>
        </row>
        <row r="106">
          <cell r="B106" t="str">
            <v>2.2.8.3.01</v>
          </cell>
          <cell r="C106" t="str">
            <v>Servicios sanitarios medicos y veterinarios</v>
          </cell>
          <cell r="D106">
            <v>0</v>
          </cell>
          <cell r="E106">
            <v>1755</v>
          </cell>
          <cell r="F106">
            <v>85820</v>
          </cell>
          <cell r="G106">
            <v>12160</v>
          </cell>
          <cell r="H106">
            <v>8080</v>
          </cell>
          <cell r="I106">
            <v>30200</v>
          </cell>
          <cell r="J106">
            <v>27800</v>
          </cell>
          <cell r="K106">
            <v>5600</v>
          </cell>
          <cell r="L106">
            <v>2800</v>
          </cell>
          <cell r="M106">
            <v>28700</v>
          </cell>
          <cell r="N106"/>
          <cell r="O106"/>
        </row>
        <row r="107">
          <cell r="B107" t="str">
            <v>2.2.8.5</v>
          </cell>
          <cell r="C107" t="str">
            <v xml:space="preserve">Fumigacion, Lavanderia, Limpieza e Higiene 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213344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2.2.8.5.01</v>
          </cell>
          <cell r="C108" t="str">
            <v>Fumigación</v>
          </cell>
          <cell r="D108"/>
          <cell r="E108"/>
          <cell r="F108"/>
          <cell r="G108"/>
          <cell r="H108"/>
          <cell r="I108"/>
          <cell r="J108"/>
          <cell r="K108">
            <v>0</v>
          </cell>
          <cell r="L108"/>
          <cell r="M108"/>
          <cell r="N108"/>
          <cell r="O108"/>
        </row>
        <row r="109">
          <cell r="B109" t="str">
            <v>2.2.8.5.03</v>
          </cell>
          <cell r="C109" t="str">
            <v>Limpieza e Higiene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/>
          <cell r="I109"/>
          <cell r="J109"/>
          <cell r="K109">
            <v>0</v>
          </cell>
          <cell r="L109">
            <v>213344</v>
          </cell>
          <cell r="M109"/>
          <cell r="N109"/>
          <cell r="O109"/>
        </row>
        <row r="110">
          <cell r="B110" t="str">
            <v>2.2.8.6</v>
          </cell>
          <cell r="C110" t="str">
            <v>Servicio de organización de eventos, festividades y actividades de entret.</v>
          </cell>
          <cell r="D110">
            <v>0</v>
          </cell>
          <cell r="E110">
            <v>0</v>
          </cell>
          <cell r="F110">
            <v>25395.37</v>
          </cell>
          <cell r="G110">
            <v>0</v>
          </cell>
          <cell r="H110">
            <v>0</v>
          </cell>
          <cell r="I110">
            <v>451999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2.2.8.6.01</v>
          </cell>
          <cell r="C111" t="str">
            <v>Eventos generales</v>
          </cell>
          <cell r="D111">
            <v>0</v>
          </cell>
          <cell r="E111">
            <v>0</v>
          </cell>
          <cell r="F111">
            <v>25395.37</v>
          </cell>
          <cell r="G111">
            <v>0</v>
          </cell>
          <cell r="H111"/>
          <cell r="I111">
            <v>451999</v>
          </cell>
          <cell r="J111"/>
          <cell r="K111">
            <v>0</v>
          </cell>
          <cell r="L111"/>
          <cell r="M111"/>
          <cell r="N111"/>
          <cell r="O111"/>
        </row>
        <row r="112">
          <cell r="B112" t="str">
            <v>2.2.8.7</v>
          </cell>
          <cell r="C112" t="str">
            <v>Servicios Tecnicos y Profesionales</v>
          </cell>
          <cell r="D112">
            <v>53289.13</v>
          </cell>
          <cell r="E112">
            <v>256894.27</v>
          </cell>
          <cell r="F112">
            <v>365256.93</v>
          </cell>
          <cell r="G112">
            <v>46054.720000000001</v>
          </cell>
          <cell r="H112">
            <v>202124.99</v>
          </cell>
          <cell r="I112">
            <v>119423.22</v>
          </cell>
          <cell r="J112">
            <v>275868.79999999999</v>
          </cell>
          <cell r="K112">
            <v>298805.76000000001</v>
          </cell>
          <cell r="L112">
            <v>77567.67</v>
          </cell>
          <cell r="M112">
            <v>322815.98</v>
          </cell>
          <cell r="N112">
            <v>0</v>
          </cell>
          <cell r="O112">
            <v>0</v>
          </cell>
        </row>
        <row r="113">
          <cell r="B113" t="str">
            <v>2.2.8.7.01</v>
          </cell>
          <cell r="C113" t="str">
            <v>Servicios de ingenieria, arquitectura, investigaciones y analisis de facub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/>
          <cell r="I113"/>
          <cell r="J113"/>
          <cell r="K113"/>
          <cell r="L113"/>
          <cell r="M113"/>
          <cell r="N113"/>
          <cell r="O113"/>
        </row>
        <row r="114">
          <cell r="B114" t="str">
            <v>2.2.8.7.02</v>
          </cell>
          <cell r="C114" t="str">
            <v>Servicios Juridico</v>
          </cell>
          <cell r="D114">
            <v>0</v>
          </cell>
          <cell r="E114">
            <v>58410</v>
          </cell>
          <cell r="F114">
            <v>86140</v>
          </cell>
          <cell r="G114">
            <v>10620</v>
          </cell>
          <cell r="H114">
            <v>22000.06</v>
          </cell>
          <cell r="I114"/>
          <cell r="J114"/>
          <cell r="K114">
            <v>66280.03</v>
          </cell>
          <cell r="L114"/>
          <cell r="M114">
            <v>59000</v>
          </cell>
          <cell r="N114"/>
          <cell r="O114"/>
        </row>
        <row r="115">
          <cell r="B115" t="str">
            <v>2.2.8.7.04</v>
          </cell>
          <cell r="C115" t="str">
            <v xml:space="preserve">Servicios de Capacitacion </v>
          </cell>
          <cell r="D115">
            <v>0</v>
          </cell>
          <cell r="E115">
            <v>42711</v>
          </cell>
          <cell r="F115">
            <v>185100</v>
          </cell>
          <cell r="G115">
            <v>-84100</v>
          </cell>
          <cell r="H115"/>
          <cell r="I115">
            <v>10100</v>
          </cell>
          <cell r="J115">
            <v>15000</v>
          </cell>
          <cell r="K115">
            <v>120000</v>
          </cell>
          <cell r="L115">
            <v>8615</v>
          </cell>
          <cell r="M115">
            <v>204800</v>
          </cell>
          <cell r="N115"/>
          <cell r="O115"/>
        </row>
        <row r="116">
          <cell r="B116" t="str">
            <v>2.2.8.7.05</v>
          </cell>
          <cell r="C116" t="str">
            <v>Servicios de Informatica y Sistemas Computarizados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16708.8</v>
          </cell>
          <cell r="L116"/>
          <cell r="M116"/>
          <cell r="N116"/>
          <cell r="O116"/>
        </row>
        <row r="117">
          <cell r="B117" t="str">
            <v>2.2.8.7.06</v>
          </cell>
          <cell r="C117" t="str">
            <v>Otros servicios tecnicos profesionales</v>
          </cell>
          <cell r="D117">
            <v>53289.13</v>
          </cell>
          <cell r="E117">
            <v>155773.26999999999</v>
          </cell>
          <cell r="F117">
            <v>94016.93</v>
          </cell>
          <cell r="G117">
            <v>119534.72</v>
          </cell>
          <cell r="H117">
            <v>180124.93</v>
          </cell>
          <cell r="I117">
            <v>109323.22</v>
          </cell>
          <cell r="J117">
            <v>260868.8</v>
          </cell>
          <cell r="K117">
            <v>95816.93</v>
          </cell>
          <cell r="L117">
            <v>68952.67</v>
          </cell>
          <cell r="M117">
            <v>59015.98</v>
          </cell>
          <cell r="N117"/>
          <cell r="O117"/>
        </row>
        <row r="118">
          <cell r="B118" t="str">
            <v>2.2.8.8</v>
          </cell>
          <cell r="C118" t="str">
            <v>Impuestos, derechos y tasas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2.2.8.8.01</v>
          </cell>
          <cell r="C119" t="str">
            <v>Impuestos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/>
          <cell r="I119"/>
          <cell r="J119"/>
          <cell r="K119"/>
          <cell r="L119"/>
          <cell r="M119"/>
          <cell r="N119"/>
          <cell r="O119"/>
        </row>
        <row r="120">
          <cell r="B120" t="str">
            <v>2.2.9</v>
          </cell>
          <cell r="C120" t="str">
            <v>OTRAS CONTRATACIONES DE SERVICIOS</v>
          </cell>
          <cell r="D120">
            <v>0</v>
          </cell>
          <cell r="E120">
            <v>220236.97</v>
          </cell>
          <cell r="F120">
            <v>70397.03</v>
          </cell>
          <cell r="G120">
            <v>0</v>
          </cell>
          <cell r="H120">
            <v>164692.6</v>
          </cell>
          <cell r="I120">
            <v>0</v>
          </cell>
          <cell r="J120">
            <v>0</v>
          </cell>
          <cell r="K120">
            <v>265500</v>
          </cell>
          <cell r="L120">
            <v>134449.20000000001</v>
          </cell>
          <cell r="M120">
            <v>75614.399999999994</v>
          </cell>
          <cell r="N120">
            <v>0</v>
          </cell>
          <cell r="O120">
            <v>0</v>
          </cell>
        </row>
        <row r="121">
          <cell r="B121" t="str">
            <v>2.2.9.1</v>
          </cell>
          <cell r="C121" t="str">
            <v>Otras contratataciones de servicios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2.2.9.1.01</v>
          </cell>
          <cell r="C122" t="str">
            <v>Otras contratataciones de servicios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/>
          <cell r="I122"/>
          <cell r="J122"/>
          <cell r="K122"/>
          <cell r="L122"/>
          <cell r="M122"/>
          <cell r="N122"/>
          <cell r="O122"/>
        </row>
        <row r="123">
          <cell r="B123" t="str">
            <v>2.2.9.2</v>
          </cell>
          <cell r="C123" t="str">
            <v xml:space="preserve">Servicios de Alimentacion </v>
          </cell>
          <cell r="D123">
            <v>0</v>
          </cell>
          <cell r="E123">
            <v>220236.97</v>
          </cell>
          <cell r="F123">
            <v>70397.03</v>
          </cell>
          <cell r="G123">
            <v>0</v>
          </cell>
          <cell r="H123">
            <v>164692.6</v>
          </cell>
          <cell r="I123">
            <v>0</v>
          </cell>
          <cell r="J123">
            <v>0</v>
          </cell>
          <cell r="K123">
            <v>265500</v>
          </cell>
          <cell r="L123">
            <v>134449.20000000001</v>
          </cell>
          <cell r="M123">
            <v>75614.399999999994</v>
          </cell>
          <cell r="N123">
            <v>0</v>
          </cell>
          <cell r="O123">
            <v>0</v>
          </cell>
        </row>
        <row r="124">
          <cell r="B124" t="str">
            <v>2.2.9.2.01</v>
          </cell>
          <cell r="C124" t="str">
            <v xml:space="preserve">Servicios de Alimentacion </v>
          </cell>
          <cell r="D124">
            <v>0</v>
          </cell>
          <cell r="E124">
            <v>220236.97</v>
          </cell>
          <cell r="F124">
            <v>70397.03</v>
          </cell>
          <cell r="G124">
            <v>0</v>
          </cell>
          <cell r="H124">
            <v>164692.6</v>
          </cell>
          <cell r="I124"/>
          <cell r="J124"/>
          <cell r="K124">
            <v>265500</v>
          </cell>
          <cell r="L124">
            <v>134449.20000000001</v>
          </cell>
          <cell r="M124">
            <v>75614.399999999994</v>
          </cell>
          <cell r="N124"/>
          <cell r="O124"/>
        </row>
        <row r="125">
          <cell r="B125">
            <v>2.2999999999999998</v>
          </cell>
          <cell r="C125" t="str">
            <v>MATERIALES Y SUMINISTROS</v>
          </cell>
          <cell r="D125">
            <v>200100</v>
          </cell>
          <cell r="E125">
            <v>252602.44</v>
          </cell>
          <cell r="F125">
            <v>399775.1</v>
          </cell>
          <cell r="G125">
            <v>984984</v>
          </cell>
          <cell r="H125">
            <v>374153.86</v>
          </cell>
          <cell r="I125">
            <v>473584.87999999995</v>
          </cell>
          <cell r="J125">
            <v>853150</v>
          </cell>
          <cell r="K125">
            <v>832432.22</v>
          </cell>
          <cell r="L125">
            <v>504964.51999999996</v>
          </cell>
          <cell r="M125">
            <v>436359.33999999997</v>
          </cell>
          <cell r="N125">
            <v>0</v>
          </cell>
          <cell r="O125">
            <v>0</v>
          </cell>
        </row>
        <row r="126">
          <cell r="B126" t="str">
            <v>2.3.1</v>
          </cell>
          <cell r="C126" t="str">
            <v>ALIMENTOS Y PRODUCTOS AGROFORESTALES</v>
          </cell>
          <cell r="D126">
            <v>0</v>
          </cell>
          <cell r="E126">
            <v>32252.44</v>
          </cell>
          <cell r="F126">
            <v>19932.5</v>
          </cell>
          <cell r="G126">
            <v>0</v>
          </cell>
          <cell r="H126">
            <v>54652.32</v>
          </cell>
          <cell r="I126">
            <v>0</v>
          </cell>
          <cell r="J126">
            <v>0</v>
          </cell>
          <cell r="K126">
            <v>21250</v>
          </cell>
          <cell r="L126">
            <v>86109.88</v>
          </cell>
          <cell r="M126">
            <v>8400</v>
          </cell>
          <cell r="N126">
            <v>0</v>
          </cell>
          <cell r="O126">
            <v>0</v>
          </cell>
        </row>
        <row r="127">
          <cell r="B127" t="str">
            <v>2.3.1.1</v>
          </cell>
          <cell r="C127" t="str">
            <v>Alimentos y Bebidas para personas</v>
          </cell>
          <cell r="D127">
            <v>0</v>
          </cell>
          <cell r="E127">
            <v>32252.44</v>
          </cell>
          <cell r="F127">
            <v>19932.5</v>
          </cell>
          <cell r="G127">
            <v>0</v>
          </cell>
          <cell r="H127">
            <v>54652.32</v>
          </cell>
          <cell r="I127">
            <v>0</v>
          </cell>
          <cell r="J127">
            <v>0</v>
          </cell>
          <cell r="K127">
            <v>21250</v>
          </cell>
          <cell r="L127">
            <v>86109.88</v>
          </cell>
          <cell r="M127">
            <v>8400</v>
          </cell>
          <cell r="N127">
            <v>0</v>
          </cell>
          <cell r="O127">
            <v>0</v>
          </cell>
        </row>
        <row r="128">
          <cell r="B128" t="str">
            <v>2.3.1.1.01</v>
          </cell>
          <cell r="C128" t="str">
            <v>Alimentos y Bebidas para personas</v>
          </cell>
          <cell r="D128">
            <v>0</v>
          </cell>
          <cell r="E128">
            <v>32252.44</v>
          </cell>
          <cell r="F128">
            <v>19932.5</v>
          </cell>
          <cell r="G128">
            <v>0</v>
          </cell>
          <cell r="H128">
            <v>54652.32</v>
          </cell>
          <cell r="I128">
            <v>0</v>
          </cell>
          <cell r="J128">
            <v>0</v>
          </cell>
          <cell r="K128">
            <v>21250</v>
          </cell>
          <cell r="L128">
            <v>86109.88</v>
          </cell>
          <cell r="M128">
            <v>8400</v>
          </cell>
          <cell r="N128"/>
          <cell r="O128"/>
        </row>
        <row r="129">
          <cell r="B129" t="str">
            <v>2.3.1.3</v>
          </cell>
          <cell r="C129" t="str">
            <v>Productos agroforestales y pecuarios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>2.3.1.3.03</v>
          </cell>
          <cell r="C130" t="str">
            <v>Productos forestales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/>
          <cell r="I130"/>
          <cell r="J130"/>
          <cell r="K130">
            <v>0</v>
          </cell>
          <cell r="L130"/>
          <cell r="M130"/>
          <cell r="N130"/>
          <cell r="O130"/>
        </row>
        <row r="131">
          <cell r="B131" t="str">
            <v>2.3.2</v>
          </cell>
          <cell r="C131" t="str">
            <v>TEXTILES Y VESTUARIOS</v>
          </cell>
          <cell r="D131">
            <v>0</v>
          </cell>
          <cell r="E131">
            <v>0</v>
          </cell>
          <cell r="F131">
            <v>0</v>
          </cell>
          <cell r="G131">
            <v>590</v>
          </cell>
          <cell r="H131">
            <v>21122</v>
          </cell>
          <cell r="I131">
            <v>61600</v>
          </cell>
          <cell r="J131">
            <v>0</v>
          </cell>
          <cell r="K131">
            <v>0</v>
          </cell>
          <cell r="L131">
            <v>31199.96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>2.3.2.2</v>
          </cell>
          <cell r="C132" t="str">
            <v>Acabados textiles</v>
          </cell>
          <cell r="D132">
            <v>0</v>
          </cell>
          <cell r="E132">
            <v>0</v>
          </cell>
          <cell r="F132">
            <v>0</v>
          </cell>
          <cell r="G132">
            <v>590</v>
          </cell>
          <cell r="H132">
            <v>21122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2.3.2.2.01</v>
          </cell>
          <cell r="C133" t="str">
            <v>Acabados textiles</v>
          </cell>
          <cell r="D133">
            <v>0</v>
          </cell>
          <cell r="E133">
            <v>0</v>
          </cell>
          <cell r="F133">
            <v>0</v>
          </cell>
          <cell r="G133">
            <v>590</v>
          </cell>
          <cell r="H133">
            <v>21122</v>
          </cell>
          <cell r="I133"/>
          <cell r="J133"/>
          <cell r="K133">
            <v>0</v>
          </cell>
          <cell r="L133"/>
          <cell r="M133"/>
          <cell r="N133"/>
          <cell r="O133"/>
        </row>
        <row r="134">
          <cell r="B134" t="str">
            <v>2.3.2.3</v>
          </cell>
          <cell r="C134" t="str">
            <v>Prendas y accesorios de vestir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249949.83</v>
          </cell>
          <cell r="J134">
            <v>0</v>
          </cell>
          <cell r="K134">
            <v>0</v>
          </cell>
          <cell r="L134">
            <v>31199.96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2.3.2.3.01</v>
          </cell>
          <cell r="C135" t="str">
            <v>Prendas y accesorios de vestir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/>
          <cell r="I135">
            <v>249949.83</v>
          </cell>
          <cell r="J135"/>
          <cell r="K135">
            <v>0</v>
          </cell>
          <cell r="L135">
            <v>31199.96</v>
          </cell>
          <cell r="M135"/>
          <cell r="N135"/>
          <cell r="O135"/>
        </row>
        <row r="136">
          <cell r="B136" t="str">
            <v>2.3.2.4</v>
          </cell>
          <cell r="C136" t="str">
            <v>Calzados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61600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2.3.2.4.01</v>
          </cell>
          <cell r="C137" t="str">
            <v>Calzados</v>
          </cell>
          <cell r="D137"/>
          <cell r="E137"/>
          <cell r="F137"/>
          <cell r="G137"/>
          <cell r="H137">
            <v>0</v>
          </cell>
          <cell r="I137">
            <v>61600</v>
          </cell>
          <cell r="J137"/>
          <cell r="K137">
            <v>0</v>
          </cell>
          <cell r="L137"/>
          <cell r="M137"/>
          <cell r="N137"/>
          <cell r="O137"/>
        </row>
        <row r="138">
          <cell r="B138" t="str">
            <v>2.3.3</v>
          </cell>
          <cell r="C138" t="str">
            <v>PRODUCTOS DE PAPEL , CARTON E IMPRESOS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8991.01</v>
          </cell>
          <cell r="I138">
            <v>0</v>
          </cell>
          <cell r="J138">
            <v>0</v>
          </cell>
          <cell r="K138">
            <v>0</v>
          </cell>
          <cell r="L138">
            <v>17373</v>
          </cell>
          <cell r="M138">
            <v>83839</v>
          </cell>
          <cell r="N138">
            <v>0</v>
          </cell>
          <cell r="O138">
            <v>0</v>
          </cell>
        </row>
        <row r="139">
          <cell r="B139" t="str">
            <v>2.3.3.1</v>
          </cell>
          <cell r="C139" t="str">
            <v>Papel de escritorio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8991.6</v>
          </cell>
          <cell r="N139">
            <v>0</v>
          </cell>
          <cell r="O139">
            <v>0</v>
          </cell>
        </row>
        <row r="140">
          <cell r="B140" t="str">
            <v>2.3.3.1.01</v>
          </cell>
          <cell r="C140" t="str">
            <v>Papel de escritorio</v>
          </cell>
          <cell r="D140">
            <v>0</v>
          </cell>
          <cell r="E140">
            <v>0</v>
          </cell>
          <cell r="F140">
            <v>0</v>
          </cell>
          <cell r="G140"/>
          <cell r="H140"/>
          <cell r="I140"/>
          <cell r="J140"/>
          <cell r="K140"/>
          <cell r="L140"/>
          <cell r="M140">
            <v>8991.6</v>
          </cell>
          <cell r="N140"/>
          <cell r="O140"/>
        </row>
        <row r="141">
          <cell r="B141" t="str">
            <v>2.3.3.2</v>
          </cell>
          <cell r="C141" t="str">
            <v xml:space="preserve">Productos de papel y carton 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8991.01</v>
          </cell>
          <cell r="I141">
            <v>0</v>
          </cell>
          <cell r="J141">
            <v>0</v>
          </cell>
          <cell r="K141">
            <v>0</v>
          </cell>
          <cell r="L141">
            <v>17373</v>
          </cell>
          <cell r="M141">
            <v>74847.399999999994</v>
          </cell>
          <cell r="N141">
            <v>0</v>
          </cell>
          <cell r="O141">
            <v>0</v>
          </cell>
        </row>
        <row r="142">
          <cell r="B142" t="str">
            <v>2.3.3.2.01</v>
          </cell>
          <cell r="C142" t="str">
            <v xml:space="preserve">Productos de papel y carton 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8991.01</v>
          </cell>
          <cell r="I142"/>
          <cell r="J142"/>
          <cell r="K142">
            <v>0</v>
          </cell>
          <cell r="L142">
            <v>17373</v>
          </cell>
          <cell r="M142">
            <v>74847.399999999994</v>
          </cell>
          <cell r="N142"/>
          <cell r="O142"/>
        </row>
        <row r="143">
          <cell r="B143" t="str">
            <v>2.3.3.3</v>
          </cell>
          <cell r="C143" t="str">
            <v>Productos de artes graficas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2.3.3.3.01</v>
          </cell>
          <cell r="C144" t="str">
            <v>Productos de artes graficas</v>
          </cell>
          <cell r="D144">
            <v>0</v>
          </cell>
          <cell r="E144">
            <v>0</v>
          </cell>
          <cell r="F144">
            <v>0</v>
          </cell>
          <cell r="G144"/>
          <cell r="H144"/>
          <cell r="I144"/>
          <cell r="J144"/>
          <cell r="K144"/>
          <cell r="L144"/>
          <cell r="M144"/>
          <cell r="N144"/>
          <cell r="O144"/>
        </row>
        <row r="145">
          <cell r="B145" t="str">
            <v>2.3.3.4</v>
          </cell>
          <cell r="C145" t="str">
            <v>Libros, Revistas y periodicos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 t="str">
            <v>2.3.3.4.01</v>
          </cell>
          <cell r="C146" t="str">
            <v>Libros, Revistas y periodicos</v>
          </cell>
          <cell r="D146">
            <v>0</v>
          </cell>
          <cell r="E146">
            <v>0</v>
          </cell>
          <cell r="F146">
            <v>0</v>
          </cell>
          <cell r="G146"/>
          <cell r="H146"/>
          <cell r="I146"/>
          <cell r="J146"/>
          <cell r="K146">
            <v>0</v>
          </cell>
          <cell r="L146"/>
          <cell r="M146"/>
          <cell r="N146"/>
          <cell r="O146"/>
        </row>
        <row r="147">
          <cell r="B147" t="str">
            <v xml:space="preserve">2.3.4 </v>
          </cell>
          <cell r="C147" t="str">
            <v>PRODUCTOS FARMACEUTICOS</v>
          </cell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</row>
        <row r="148">
          <cell r="B148" t="str">
            <v>2.3.4.1</v>
          </cell>
          <cell r="C148" t="str">
            <v>Productos medicinales para uso humano</v>
          </cell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</row>
        <row r="149">
          <cell r="B149" t="str">
            <v>2.3.4.1.01</v>
          </cell>
          <cell r="C149" t="str">
            <v>Productos medicinales para uso humano</v>
          </cell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</row>
        <row r="150">
          <cell r="B150" t="str">
            <v>2.3.5</v>
          </cell>
          <cell r="C150" t="str">
            <v>PRODUCTOS DE CUERO, CAUCHO Y PLASTICOS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5310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B151" t="str">
            <v>2.3.5.3</v>
          </cell>
          <cell r="C151" t="str">
            <v>Llantas y neumaticos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2.3.5.3.01</v>
          </cell>
          <cell r="C152" t="str">
            <v>Llantas y neumaticos</v>
          </cell>
          <cell r="D152">
            <v>0</v>
          </cell>
          <cell r="E152">
            <v>0</v>
          </cell>
          <cell r="F152">
            <v>0</v>
          </cell>
          <cell r="G152"/>
          <cell r="H152"/>
          <cell r="I152"/>
          <cell r="J152"/>
          <cell r="K152"/>
          <cell r="L152"/>
          <cell r="M152"/>
          <cell r="N152"/>
          <cell r="O152"/>
        </row>
        <row r="153">
          <cell r="B153" t="str">
            <v>2.3.5.5</v>
          </cell>
          <cell r="C153" t="str">
            <v>Articulos de plásticos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5310</v>
          </cell>
          <cell r="I153">
            <v>0</v>
          </cell>
          <cell r="J153">
            <v>0</v>
          </cell>
          <cell r="K153">
            <v>0</v>
          </cell>
          <cell r="L153">
            <v>3500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2.3.5.5.01</v>
          </cell>
          <cell r="C154" t="str">
            <v>Articulos de plásticos</v>
          </cell>
          <cell r="D154">
            <v>0</v>
          </cell>
          <cell r="E154">
            <v>0</v>
          </cell>
          <cell r="F154">
            <v>0</v>
          </cell>
          <cell r="G154"/>
          <cell r="H154">
            <v>5310</v>
          </cell>
          <cell r="I154"/>
          <cell r="J154"/>
          <cell r="K154">
            <v>0</v>
          </cell>
          <cell r="L154">
            <v>3500</v>
          </cell>
          <cell r="M154"/>
          <cell r="N154"/>
          <cell r="O154"/>
        </row>
        <row r="155">
          <cell r="B155" t="str">
            <v>2.3.6</v>
          </cell>
          <cell r="C155" t="str">
            <v>PRODUCTOS DE MATERIALES, METALICOS / NO METALICOS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5714</v>
          </cell>
          <cell r="M155">
            <v>0</v>
          </cell>
          <cell r="N155">
            <v>0</v>
          </cell>
          <cell r="O155">
            <v>0</v>
          </cell>
        </row>
        <row r="156">
          <cell r="B156" t="str">
            <v>2.3.6.3</v>
          </cell>
          <cell r="C156" t="str">
            <v>Productos metalicos y sus derivados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5714</v>
          </cell>
          <cell r="M156">
            <v>0</v>
          </cell>
          <cell r="N156">
            <v>0</v>
          </cell>
          <cell r="O156">
            <v>0</v>
          </cell>
        </row>
        <row r="157">
          <cell r="B157" t="str">
            <v>2.3.6.3.04</v>
          </cell>
          <cell r="C157" t="str">
            <v>Herramientas menores</v>
          </cell>
          <cell r="D157">
            <v>0</v>
          </cell>
          <cell r="E157">
            <v>0</v>
          </cell>
          <cell r="F157">
            <v>0</v>
          </cell>
          <cell r="G157"/>
          <cell r="H157"/>
          <cell r="I157"/>
          <cell r="J157"/>
          <cell r="K157">
            <v>0</v>
          </cell>
          <cell r="L157">
            <v>5714</v>
          </cell>
          <cell r="M157"/>
          <cell r="N157"/>
          <cell r="O157"/>
        </row>
        <row r="158">
          <cell r="B158" t="str">
            <v>2.3.3.3.06</v>
          </cell>
          <cell r="C158" t="str">
            <v>Accesorios de metal</v>
          </cell>
          <cell r="D158">
            <v>0</v>
          </cell>
          <cell r="E158">
            <v>0</v>
          </cell>
          <cell r="F158">
            <v>0</v>
          </cell>
          <cell r="G158"/>
          <cell r="H158"/>
          <cell r="I158"/>
          <cell r="J158"/>
          <cell r="K158">
            <v>0</v>
          </cell>
          <cell r="L158"/>
          <cell r="M158"/>
          <cell r="N158"/>
          <cell r="O158"/>
        </row>
        <row r="159">
          <cell r="B159" t="str">
            <v>2.3.7</v>
          </cell>
          <cell r="C159" t="str">
            <v>COMBUSTIBLE, LUBRICANTES, PRODUCTOS QUIMICOS Y CONEXOS</v>
          </cell>
          <cell r="D159">
            <v>200100</v>
          </cell>
          <cell r="E159">
            <v>220350</v>
          </cell>
          <cell r="F159">
            <v>212011.2</v>
          </cell>
          <cell r="G159">
            <v>201700</v>
          </cell>
          <cell r="H159">
            <v>199300</v>
          </cell>
          <cell r="I159">
            <v>162035.04999999999</v>
          </cell>
          <cell r="J159">
            <v>853150</v>
          </cell>
          <cell r="K159">
            <v>171150</v>
          </cell>
          <cell r="L159">
            <v>193256</v>
          </cell>
          <cell r="M159">
            <v>194350</v>
          </cell>
          <cell r="N159">
            <v>0</v>
          </cell>
          <cell r="O159">
            <v>0</v>
          </cell>
        </row>
        <row r="160">
          <cell r="B160" t="str">
            <v>2.3.7.1</v>
          </cell>
          <cell r="C160" t="str">
            <v>Combustibles y Lubricantes</v>
          </cell>
          <cell r="D160">
            <v>200100</v>
          </cell>
          <cell r="E160">
            <v>220350</v>
          </cell>
          <cell r="F160">
            <v>212011.2</v>
          </cell>
          <cell r="G160">
            <v>201700</v>
          </cell>
          <cell r="H160">
            <v>190500</v>
          </cell>
          <cell r="I160">
            <v>162035.04999999999</v>
          </cell>
          <cell r="J160">
            <v>853150</v>
          </cell>
          <cell r="K160">
            <v>171150</v>
          </cell>
          <cell r="L160">
            <v>182350</v>
          </cell>
          <cell r="M160">
            <v>194350</v>
          </cell>
          <cell r="N160">
            <v>0</v>
          </cell>
          <cell r="O160">
            <v>0</v>
          </cell>
        </row>
        <row r="161">
          <cell r="B161" t="str">
            <v>2.3.7.1.01</v>
          </cell>
          <cell r="C161" t="str">
            <v>Gasolina</v>
          </cell>
          <cell r="D161">
            <v>200100</v>
          </cell>
          <cell r="E161">
            <v>220350</v>
          </cell>
          <cell r="F161">
            <v>212011.2</v>
          </cell>
          <cell r="G161">
            <v>201700</v>
          </cell>
          <cell r="H161">
            <v>190500</v>
          </cell>
          <cell r="I161">
            <v>162035.04999999999</v>
          </cell>
          <cell r="J161">
            <v>790150</v>
          </cell>
          <cell r="K161">
            <v>171150</v>
          </cell>
          <cell r="L161">
            <v>182350</v>
          </cell>
          <cell r="M161">
            <v>194350</v>
          </cell>
          <cell r="N161"/>
          <cell r="O161"/>
        </row>
        <row r="162">
          <cell r="B162" t="str">
            <v>2.3.7.1.02</v>
          </cell>
          <cell r="C162" t="str">
            <v>Gasoil</v>
          </cell>
          <cell r="D162">
            <v>0</v>
          </cell>
          <cell r="E162">
            <v>0</v>
          </cell>
          <cell r="F162">
            <v>0</v>
          </cell>
          <cell r="G162"/>
          <cell r="H162"/>
          <cell r="I162"/>
          <cell r="J162">
            <v>63000</v>
          </cell>
          <cell r="K162"/>
          <cell r="L162"/>
          <cell r="M162"/>
          <cell r="N162"/>
          <cell r="O162"/>
        </row>
        <row r="163">
          <cell r="B163" t="str">
            <v>2.3.7.1.06</v>
          </cell>
          <cell r="C163" t="str">
            <v>Lubricantes</v>
          </cell>
          <cell r="D163">
            <v>0</v>
          </cell>
          <cell r="E163">
            <v>0</v>
          </cell>
          <cell r="F163">
            <v>0</v>
          </cell>
          <cell r="G163"/>
          <cell r="H163"/>
          <cell r="I163"/>
          <cell r="J163"/>
          <cell r="K163"/>
          <cell r="L163"/>
          <cell r="M163"/>
          <cell r="N163"/>
          <cell r="O163"/>
        </row>
        <row r="164">
          <cell r="B164" t="str">
            <v>2.3.7.2</v>
          </cell>
          <cell r="C164" t="str">
            <v xml:space="preserve"> Productos Químicos y Conexos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8800</v>
          </cell>
          <cell r="I164">
            <v>0</v>
          </cell>
          <cell r="J164">
            <v>0</v>
          </cell>
          <cell r="K164">
            <v>0</v>
          </cell>
          <cell r="L164">
            <v>10906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2.3.7.2.03</v>
          </cell>
          <cell r="C165" t="str">
            <v>Productos quimicos de laboratorio y de uso personal</v>
          </cell>
          <cell r="D165">
            <v>0</v>
          </cell>
          <cell r="E165">
            <v>0</v>
          </cell>
          <cell r="F165">
            <v>0</v>
          </cell>
          <cell r="G165"/>
          <cell r="H165"/>
          <cell r="I165"/>
          <cell r="J165"/>
          <cell r="K165"/>
          <cell r="L165"/>
          <cell r="M165"/>
          <cell r="N165"/>
          <cell r="O165"/>
        </row>
        <row r="166">
          <cell r="B166" t="str">
            <v>2.3.7.2.05</v>
          </cell>
          <cell r="C166" t="str">
            <v>Insecticidas, fumigantes y otros</v>
          </cell>
          <cell r="D166">
            <v>0</v>
          </cell>
          <cell r="E166">
            <v>0</v>
          </cell>
          <cell r="F166">
            <v>0</v>
          </cell>
          <cell r="G166"/>
          <cell r="H166">
            <v>8800</v>
          </cell>
          <cell r="I166"/>
          <cell r="J166"/>
          <cell r="K166"/>
          <cell r="L166"/>
          <cell r="M166"/>
          <cell r="N166"/>
          <cell r="O166"/>
        </row>
        <row r="167">
          <cell r="B167" t="str">
            <v>2.3.7.2.99</v>
          </cell>
          <cell r="C167" t="str">
            <v>Otros productos quimicos y conexos</v>
          </cell>
          <cell r="D167">
            <v>0</v>
          </cell>
          <cell r="E167">
            <v>0</v>
          </cell>
          <cell r="F167">
            <v>0</v>
          </cell>
          <cell r="G167"/>
          <cell r="H167"/>
          <cell r="I167"/>
          <cell r="J167"/>
          <cell r="K167"/>
          <cell r="L167">
            <v>10906</v>
          </cell>
          <cell r="M167"/>
          <cell r="N167"/>
          <cell r="O167"/>
        </row>
        <row r="168">
          <cell r="B168" t="str">
            <v>2.3.9</v>
          </cell>
          <cell r="C168" t="str">
            <v>PRODUCTOS Y UTILES VARIOS</v>
          </cell>
          <cell r="D168">
            <v>0</v>
          </cell>
          <cell r="E168">
            <v>0</v>
          </cell>
          <cell r="F168">
            <v>167831.4</v>
          </cell>
          <cell r="G168">
            <v>782694</v>
          </cell>
          <cell r="H168">
            <v>84778.53</v>
          </cell>
          <cell r="I168">
            <v>0</v>
          </cell>
          <cell r="J168">
            <v>0</v>
          </cell>
          <cell r="K168">
            <v>640032.22</v>
          </cell>
          <cell r="L168">
            <v>167811.68</v>
          </cell>
          <cell r="M168">
            <v>149770.34</v>
          </cell>
          <cell r="N168">
            <v>0</v>
          </cell>
          <cell r="O168">
            <v>0</v>
          </cell>
        </row>
        <row r="169">
          <cell r="B169" t="str">
            <v>2.3.9.1</v>
          </cell>
          <cell r="C169" t="str">
            <v>Material para limpieza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22211.37</v>
          </cell>
          <cell r="I169">
            <v>0</v>
          </cell>
          <cell r="J169">
            <v>0</v>
          </cell>
          <cell r="K169">
            <v>0</v>
          </cell>
          <cell r="L169">
            <v>21955.63</v>
          </cell>
          <cell r="M169">
            <v>3321.7</v>
          </cell>
          <cell r="N169">
            <v>0</v>
          </cell>
          <cell r="O169">
            <v>0</v>
          </cell>
        </row>
        <row r="170">
          <cell r="B170" t="str">
            <v>2.3.9.1.01</v>
          </cell>
          <cell r="C170" t="str">
            <v>Material para limpieza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22211.37</v>
          </cell>
          <cell r="I170"/>
          <cell r="J170"/>
          <cell r="K170"/>
          <cell r="L170">
            <v>21955.63</v>
          </cell>
          <cell r="M170">
            <v>3321.7</v>
          </cell>
          <cell r="N170"/>
          <cell r="O170"/>
        </row>
        <row r="171">
          <cell r="B171" t="str">
            <v>2.3.9.2</v>
          </cell>
          <cell r="C171" t="str">
            <v>Utiles de escritorio, oficina, informatica, escolares y de enseñanza</v>
          </cell>
          <cell r="D171">
            <v>0</v>
          </cell>
          <cell r="E171">
            <v>0</v>
          </cell>
          <cell r="F171">
            <v>167831.4</v>
          </cell>
          <cell r="G171">
            <v>598496</v>
          </cell>
          <cell r="H171">
            <v>36420.480000000003</v>
          </cell>
          <cell r="I171">
            <v>0</v>
          </cell>
          <cell r="J171">
            <v>0</v>
          </cell>
          <cell r="K171">
            <v>640032.22</v>
          </cell>
          <cell r="L171">
            <v>0</v>
          </cell>
          <cell r="M171">
            <v>112650.36</v>
          </cell>
          <cell r="N171">
            <v>0</v>
          </cell>
          <cell r="O171">
            <v>0</v>
          </cell>
        </row>
        <row r="172">
          <cell r="B172" t="str">
            <v>2.3.9.2.01</v>
          </cell>
          <cell r="C172" t="str">
            <v>Utiles de escritorio, oficina, informatica, escolares y de enseñanza</v>
          </cell>
          <cell r="D172">
            <v>0</v>
          </cell>
          <cell r="E172">
            <v>0</v>
          </cell>
          <cell r="F172">
            <v>167831.4</v>
          </cell>
          <cell r="G172">
            <v>598496</v>
          </cell>
          <cell r="H172">
            <v>36420.480000000003</v>
          </cell>
          <cell r="I172"/>
          <cell r="J172"/>
          <cell r="K172">
            <v>640032.22</v>
          </cell>
          <cell r="L172"/>
          <cell r="M172">
            <v>112650.36</v>
          </cell>
          <cell r="N172"/>
          <cell r="O172"/>
        </row>
        <row r="173">
          <cell r="B173" t="str">
            <v>2.3.9.3</v>
          </cell>
          <cell r="C173" t="str">
            <v>Utiles menores medico quirurgico y de laboratorio</v>
          </cell>
          <cell r="D173">
            <v>0</v>
          </cell>
          <cell r="E173">
            <v>0</v>
          </cell>
          <cell r="F173">
            <v>0</v>
          </cell>
          <cell r="G173">
            <v>72865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103599.75</v>
          </cell>
          <cell r="M173">
            <v>31249.48</v>
          </cell>
          <cell r="N173">
            <v>0</v>
          </cell>
          <cell r="O173">
            <v>0</v>
          </cell>
        </row>
        <row r="174">
          <cell r="B174" t="str">
            <v>2.3.9.3.01</v>
          </cell>
          <cell r="C174" t="str">
            <v>Utiles menores medico quirurgico y de laboratorio</v>
          </cell>
          <cell r="D174">
            <v>0</v>
          </cell>
          <cell r="E174">
            <v>0</v>
          </cell>
          <cell r="F174">
            <v>0</v>
          </cell>
          <cell r="G174">
            <v>72865</v>
          </cell>
          <cell r="H174"/>
          <cell r="I174"/>
          <cell r="J174"/>
          <cell r="K174"/>
          <cell r="L174">
            <v>103599.75</v>
          </cell>
          <cell r="M174">
            <v>31249.48</v>
          </cell>
          <cell r="N174"/>
          <cell r="O174"/>
        </row>
        <row r="175">
          <cell r="B175" t="str">
            <v>2.3.9.5</v>
          </cell>
          <cell r="C175" t="str">
            <v>Utiles de cocina y comedor</v>
          </cell>
          <cell r="D175">
            <v>0</v>
          </cell>
          <cell r="E175">
            <v>0</v>
          </cell>
          <cell r="F175">
            <v>0</v>
          </cell>
          <cell r="G175">
            <v>111333</v>
          </cell>
          <cell r="H175">
            <v>26146.68</v>
          </cell>
          <cell r="I175">
            <v>0</v>
          </cell>
          <cell r="J175">
            <v>0</v>
          </cell>
          <cell r="K175">
            <v>0</v>
          </cell>
          <cell r="L175">
            <v>6991.3</v>
          </cell>
          <cell r="M175">
            <v>2548.8000000000002</v>
          </cell>
          <cell r="N175">
            <v>0</v>
          </cell>
          <cell r="O175">
            <v>0</v>
          </cell>
        </row>
        <row r="176">
          <cell r="B176" t="str">
            <v>2.3.9.5.01</v>
          </cell>
          <cell r="C176" t="str">
            <v>Utiles de cocina y comedor</v>
          </cell>
          <cell r="D176">
            <v>0</v>
          </cell>
          <cell r="E176">
            <v>0</v>
          </cell>
          <cell r="F176">
            <v>0</v>
          </cell>
          <cell r="G176">
            <v>111333</v>
          </cell>
          <cell r="H176">
            <v>26146.68</v>
          </cell>
          <cell r="I176"/>
          <cell r="J176"/>
          <cell r="K176"/>
          <cell r="L176">
            <v>6991.3</v>
          </cell>
          <cell r="M176">
            <v>2548.8000000000002</v>
          </cell>
          <cell r="N176"/>
          <cell r="O176"/>
        </row>
        <row r="177">
          <cell r="B177" t="str">
            <v>2.3.9.6</v>
          </cell>
          <cell r="C177" t="str">
            <v>Productos electricos y afines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750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2.3.9.6.01</v>
          </cell>
          <cell r="C178" t="str">
            <v>Productos electricos y afines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/>
          <cell r="I178"/>
          <cell r="J178"/>
          <cell r="K178"/>
          <cell r="L178">
            <v>750</v>
          </cell>
          <cell r="M178"/>
          <cell r="N178"/>
          <cell r="O178"/>
        </row>
        <row r="179">
          <cell r="B179" t="str">
            <v>2.3.9.8</v>
          </cell>
          <cell r="C179" t="str">
            <v>Respuestos y accesorios menores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B180" t="str">
            <v>2.3.9.8.01</v>
          </cell>
          <cell r="C180" t="str">
            <v>Repuestos</v>
          </cell>
          <cell r="D180">
            <v>0</v>
          </cell>
          <cell r="E180">
            <v>0</v>
          </cell>
          <cell r="F180">
            <v>0</v>
          </cell>
          <cell r="G180"/>
          <cell r="H180"/>
          <cell r="I180"/>
          <cell r="J180"/>
          <cell r="K180"/>
          <cell r="L180"/>
          <cell r="M180"/>
          <cell r="N180"/>
          <cell r="O180"/>
        </row>
        <row r="181">
          <cell r="B181" t="str">
            <v>2.3.9.9</v>
          </cell>
          <cell r="C181" t="str">
            <v>Productos y utiles no identificados procedentemente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34515</v>
          </cell>
          <cell r="M181">
            <v>0</v>
          </cell>
          <cell r="N181">
            <v>0</v>
          </cell>
          <cell r="O181">
            <v>0</v>
          </cell>
        </row>
        <row r="182">
          <cell r="B182" t="str">
            <v>2.3.9.9.01</v>
          </cell>
          <cell r="C182" t="str">
            <v>Productos y utiles varios</v>
          </cell>
          <cell r="D182">
            <v>0</v>
          </cell>
          <cell r="E182">
            <v>0</v>
          </cell>
          <cell r="F182">
            <v>0</v>
          </cell>
          <cell r="G182"/>
          <cell r="H182"/>
          <cell r="I182"/>
          <cell r="J182"/>
          <cell r="K182"/>
          <cell r="L182"/>
          <cell r="M182"/>
          <cell r="N182"/>
          <cell r="O182"/>
        </row>
        <row r="183">
          <cell r="B183" t="str">
            <v>2.3.9.9.02</v>
          </cell>
          <cell r="C183" t="str">
            <v>Bonos para utiles diversos</v>
          </cell>
          <cell r="D183">
            <v>0</v>
          </cell>
          <cell r="E183">
            <v>0</v>
          </cell>
          <cell r="F183">
            <v>0</v>
          </cell>
          <cell r="G183"/>
          <cell r="H183"/>
          <cell r="I183"/>
          <cell r="J183"/>
          <cell r="K183"/>
          <cell r="L183"/>
          <cell r="M183"/>
          <cell r="N183"/>
          <cell r="O183"/>
        </row>
        <row r="184">
          <cell r="B184" t="str">
            <v>2.3.9.9.04</v>
          </cell>
          <cell r="C184" t="str">
            <v>Productos y utiles de defensa y seguridad</v>
          </cell>
          <cell r="D184"/>
          <cell r="E184"/>
          <cell r="F184"/>
          <cell r="G184"/>
          <cell r="H184"/>
          <cell r="I184"/>
          <cell r="J184"/>
          <cell r="K184"/>
          <cell r="L184">
            <v>34515</v>
          </cell>
          <cell r="M184"/>
          <cell r="N184"/>
          <cell r="O184"/>
        </row>
        <row r="185">
          <cell r="B185">
            <v>2.4</v>
          </cell>
          <cell r="C185" t="str">
            <v>TRANSFERENCIAS CORRIENTES</v>
          </cell>
          <cell r="D185">
            <v>0</v>
          </cell>
          <cell r="E185">
            <v>0</v>
          </cell>
          <cell r="F185">
            <v>0</v>
          </cell>
          <cell r="G185">
            <v>18849.509999999998</v>
          </cell>
          <cell r="H185">
            <v>398536.08</v>
          </cell>
          <cell r="I185">
            <v>39927.67</v>
          </cell>
          <cell r="J185">
            <v>0</v>
          </cell>
          <cell r="K185">
            <v>0</v>
          </cell>
          <cell r="L185">
            <v>0</v>
          </cell>
          <cell r="M185">
            <v>87493.77</v>
          </cell>
          <cell r="N185">
            <v>0</v>
          </cell>
          <cell r="O185">
            <v>0</v>
          </cell>
        </row>
        <row r="186">
          <cell r="B186" t="str">
            <v>2.4.1</v>
          </cell>
          <cell r="C186" t="str">
            <v>TRANSFERENCIAS CORRIENTES AL SECTOR PRIVADO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2.4.1.2</v>
          </cell>
          <cell r="C187" t="str">
            <v>Ayuda y donacion a personas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2.4.1.2.02</v>
          </cell>
          <cell r="C188" t="str">
            <v>Ayuda y donaciones ocasionales a hogares y personas</v>
          </cell>
          <cell r="D188">
            <v>0</v>
          </cell>
          <cell r="E188">
            <v>0</v>
          </cell>
          <cell r="F188">
            <v>0</v>
          </cell>
          <cell r="G188"/>
          <cell r="H188"/>
          <cell r="I188"/>
          <cell r="J188"/>
          <cell r="K188"/>
          <cell r="L188"/>
          <cell r="M188"/>
          <cell r="N188"/>
          <cell r="O188"/>
        </row>
        <row r="189">
          <cell r="B189" t="str">
            <v>2.4.7</v>
          </cell>
          <cell r="C189" t="str">
            <v>TRANSFERENCIAS CORRIENTES AL SECTOR EXTERNO</v>
          </cell>
          <cell r="D189">
            <v>0</v>
          </cell>
          <cell r="E189">
            <v>0</v>
          </cell>
          <cell r="F189">
            <v>0</v>
          </cell>
          <cell r="G189">
            <v>18849.509999999998</v>
          </cell>
          <cell r="H189">
            <v>398536.08</v>
          </cell>
          <cell r="I189">
            <v>39927.67</v>
          </cell>
          <cell r="J189">
            <v>0</v>
          </cell>
          <cell r="K189">
            <v>0</v>
          </cell>
          <cell r="L189">
            <v>0</v>
          </cell>
          <cell r="M189">
            <v>87493.77</v>
          </cell>
          <cell r="N189">
            <v>0</v>
          </cell>
          <cell r="O189">
            <v>0</v>
          </cell>
        </row>
        <row r="190">
          <cell r="B190" t="str">
            <v>2.4.7.2</v>
          </cell>
          <cell r="C190" t="str">
            <v>Transferencia corrientes a organismos internacionales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398536.08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B191" t="str">
            <v>2.4.7.2.01</v>
          </cell>
          <cell r="C191" t="str">
            <v>Transferencia corrientes a organismos internacionales</v>
          </cell>
          <cell r="D191">
            <v>0</v>
          </cell>
          <cell r="E191">
            <v>0</v>
          </cell>
          <cell r="F191">
            <v>0</v>
          </cell>
          <cell r="G191"/>
          <cell r="H191">
            <v>398536.08</v>
          </cell>
          <cell r="I191"/>
          <cell r="J191"/>
          <cell r="K191"/>
          <cell r="L191"/>
          <cell r="M191"/>
          <cell r="N191"/>
          <cell r="O191"/>
        </row>
        <row r="192">
          <cell r="B192" t="str">
            <v>2.4.7.3</v>
          </cell>
          <cell r="C192" t="str">
            <v>Transferencias corrientes al sector privado externo</v>
          </cell>
          <cell r="D192">
            <v>0</v>
          </cell>
          <cell r="E192">
            <v>0</v>
          </cell>
          <cell r="F192">
            <v>0</v>
          </cell>
          <cell r="G192">
            <v>18849.509999999998</v>
          </cell>
          <cell r="H192">
            <v>0</v>
          </cell>
          <cell r="I192">
            <v>39927.67</v>
          </cell>
          <cell r="J192">
            <v>0</v>
          </cell>
          <cell r="K192">
            <v>0</v>
          </cell>
          <cell r="L192">
            <v>0</v>
          </cell>
          <cell r="M192">
            <v>87493.77</v>
          </cell>
          <cell r="N192">
            <v>0</v>
          </cell>
          <cell r="O192">
            <v>0</v>
          </cell>
        </row>
        <row r="193">
          <cell r="B193" t="str">
            <v>2.4.7.3.01</v>
          </cell>
          <cell r="C193" t="str">
            <v>Transferencias corrientes al sector privado externo</v>
          </cell>
          <cell r="D193">
            <v>0</v>
          </cell>
          <cell r="E193">
            <v>0</v>
          </cell>
          <cell r="F193">
            <v>0</v>
          </cell>
          <cell r="G193">
            <v>18849.509999999998</v>
          </cell>
          <cell r="H193"/>
          <cell r="I193">
            <v>39927.67</v>
          </cell>
          <cell r="J193"/>
          <cell r="K193"/>
          <cell r="L193"/>
          <cell r="M193">
            <v>87493.77</v>
          </cell>
          <cell r="N193"/>
          <cell r="O193"/>
        </row>
        <row r="194">
          <cell r="B194">
            <v>2.6</v>
          </cell>
          <cell r="C194" t="str">
            <v>BIENES , MUEBLES, INMUEBLES E INTANGIBLES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67999.009999999995</v>
          </cell>
          <cell r="L194">
            <v>0</v>
          </cell>
          <cell r="M194">
            <v>57000</v>
          </cell>
          <cell r="N194">
            <v>0</v>
          </cell>
          <cell r="O194">
            <v>0</v>
          </cell>
        </row>
        <row r="195">
          <cell r="B195" t="str">
            <v>2.6.1</v>
          </cell>
          <cell r="C195" t="str">
            <v>MOBILIARIO Y EQUIPO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>2.6.1.1</v>
          </cell>
          <cell r="C196" t="str">
            <v>Muebles y equipos de oficina y estanderia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2.6.1.1.01</v>
          </cell>
          <cell r="C197" t="str">
            <v>Muebles y equipos de oficina y estanderia</v>
          </cell>
          <cell r="D197">
            <v>0</v>
          </cell>
          <cell r="E197">
            <v>0</v>
          </cell>
          <cell r="F197">
            <v>0</v>
          </cell>
          <cell r="G197"/>
          <cell r="H197"/>
          <cell r="I197"/>
          <cell r="J197"/>
          <cell r="K197"/>
          <cell r="L197"/>
          <cell r="M197"/>
          <cell r="N197"/>
          <cell r="O197"/>
        </row>
        <row r="198">
          <cell r="B198" t="str">
            <v>2.6.1.3</v>
          </cell>
          <cell r="C198" t="str">
            <v>Equipos de tecnologia de la informacion y comunicación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B199" t="str">
            <v>2.6.1.3.01</v>
          </cell>
          <cell r="C199" t="str">
            <v>Equipos de tecnologia de la informacion y comunicación</v>
          </cell>
          <cell r="D199">
            <v>0</v>
          </cell>
          <cell r="E199">
            <v>0</v>
          </cell>
          <cell r="F199">
            <v>0</v>
          </cell>
          <cell r="G199"/>
          <cell r="H199"/>
          <cell r="I199"/>
          <cell r="J199"/>
          <cell r="K199"/>
          <cell r="L199"/>
          <cell r="M199"/>
          <cell r="N199"/>
          <cell r="O199"/>
        </row>
        <row r="200">
          <cell r="B200" t="str">
            <v>2.6.1.4</v>
          </cell>
          <cell r="C200" t="str">
            <v>Electrodomesticos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2.6.1.4.01</v>
          </cell>
          <cell r="C201" t="str">
            <v>Electrodomesticos</v>
          </cell>
          <cell r="D201">
            <v>0</v>
          </cell>
          <cell r="E201">
            <v>0</v>
          </cell>
          <cell r="F201">
            <v>0</v>
          </cell>
          <cell r="G201"/>
          <cell r="H201"/>
          <cell r="I201"/>
          <cell r="J201"/>
          <cell r="K201"/>
          <cell r="L201"/>
          <cell r="M201"/>
          <cell r="N201"/>
          <cell r="O201"/>
        </row>
        <row r="202">
          <cell r="B202" t="str">
            <v>2.6.2</v>
          </cell>
          <cell r="C202" t="str">
            <v>MOBILIARIO Y EQUIPO AUDIOVISUAL, RECREATIVO Y EDUCACIONAL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2.6.2.1</v>
          </cell>
          <cell r="C203" t="str">
            <v>Equipos y aparatos Audiovisuales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2.6.2.1.01</v>
          </cell>
          <cell r="C204" t="str">
            <v>Equipos y aparatos Audiovisuales</v>
          </cell>
          <cell r="D204">
            <v>0</v>
          </cell>
          <cell r="E204">
            <v>0</v>
          </cell>
          <cell r="F204">
            <v>0</v>
          </cell>
          <cell r="G204"/>
          <cell r="H204"/>
          <cell r="I204"/>
          <cell r="J204"/>
          <cell r="K204"/>
          <cell r="L204"/>
          <cell r="M204"/>
          <cell r="N204"/>
          <cell r="O204"/>
        </row>
        <row r="205">
          <cell r="B205" t="str">
            <v>2.6.2.3</v>
          </cell>
          <cell r="C205" t="str">
            <v>Camara fotografica y de video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2.6.2.3.01</v>
          </cell>
          <cell r="C206" t="str">
            <v>Camara fotografica y de video</v>
          </cell>
          <cell r="D206">
            <v>0</v>
          </cell>
          <cell r="E206">
            <v>0</v>
          </cell>
          <cell r="F206">
            <v>0</v>
          </cell>
          <cell r="G206"/>
          <cell r="H206"/>
          <cell r="I206"/>
          <cell r="J206"/>
          <cell r="K206"/>
          <cell r="L206"/>
          <cell r="M206"/>
          <cell r="N206"/>
          <cell r="O206"/>
        </row>
        <row r="207">
          <cell r="B207" t="str">
            <v>2.6.3</v>
          </cell>
          <cell r="C207" t="str">
            <v xml:space="preserve">EQUIPO E INSTRUMENTAL, CIENTIFICO Y LABORATORIO 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2.6.3.2</v>
          </cell>
          <cell r="C208" t="str">
            <v>Instrumental medico y de laboratio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2.6.3.2.01</v>
          </cell>
          <cell r="C209" t="str">
            <v>Instrumental medico y de laboratio</v>
          </cell>
          <cell r="D209">
            <v>0</v>
          </cell>
          <cell r="E209">
            <v>0</v>
          </cell>
          <cell r="F209">
            <v>0</v>
          </cell>
          <cell r="G209"/>
          <cell r="H209"/>
          <cell r="I209"/>
          <cell r="J209"/>
          <cell r="K209"/>
          <cell r="L209"/>
          <cell r="M209"/>
          <cell r="N209"/>
          <cell r="O209"/>
        </row>
        <row r="210">
          <cell r="B210" t="str">
            <v>2.6.5</v>
          </cell>
          <cell r="C210" t="str">
            <v>MAQUINARIA, OTROS EQUIPOA Y HERRAMIENTAS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67999.009999999995</v>
          </cell>
          <cell r="L210">
            <v>0</v>
          </cell>
          <cell r="M210">
            <v>57000</v>
          </cell>
          <cell r="N210">
            <v>0</v>
          </cell>
          <cell r="O210">
            <v>0</v>
          </cell>
        </row>
        <row r="211">
          <cell r="B211" t="str">
            <v>2.6.5.4</v>
          </cell>
          <cell r="C211" t="str">
            <v>Sistemas  y equipo de aire acondicionado, calefaccion y refigeracion Indus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67999.009999999995</v>
          </cell>
          <cell r="L211">
            <v>0</v>
          </cell>
          <cell r="M211">
            <v>57000</v>
          </cell>
          <cell r="N211">
            <v>0</v>
          </cell>
          <cell r="O211">
            <v>0</v>
          </cell>
        </row>
        <row r="212">
          <cell r="B212" t="str">
            <v>2.6.5.4.01</v>
          </cell>
          <cell r="C212" t="str">
            <v>Sistemas  y equipos de Climatización</v>
          </cell>
          <cell r="D212">
            <v>0</v>
          </cell>
          <cell r="E212">
            <v>0</v>
          </cell>
          <cell r="F212">
            <v>0</v>
          </cell>
          <cell r="G212"/>
          <cell r="H212"/>
          <cell r="I212"/>
          <cell r="J212"/>
          <cell r="K212">
            <v>67999.009999999995</v>
          </cell>
          <cell r="L212"/>
          <cell r="M212">
            <v>57000</v>
          </cell>
          <cell r="N212"/>
          <cell r="O212"/>
        </row>
        <row r="213">
          <cell r="B213" t="str">
            <v>2.6.5.6</v>
          </cell>
          <cell r="C213" t="str">
            <v xml:space="preserve">Equipo de generacion electrica 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B214" t="str">
            <v>2.6.5.6.01</v>
          </cell>
          <cell r="C214" t="str">
            <v xml:space="preserve">Equipo de generacion electrica </v>
          </cell>
          <cell r="D214">
            <v>0</v>
          </cell>
          <cell r="E214">
            <v>0</v>
          </cell>
          <cell r="F214">
            <v>0</v>
          </cell>
          <cell r="G214"/>
          <cell r="H214"/>
          <cell r="I214"/>
          <cell r="J214"/>
          <cell r="K214"/>
          <cell r="L214"/>
          <cell r="M214"/>
          <cell r="N214"/>
          <cell r="O214"/>
        </row>
        <row r="215">
          <cell r="B215" t="str">
            <v>2.6.8</v>
          </cell>
          <cell r="C215" t="str">
            <v>BIENES INTANGIBLES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B216" t="str">
            <v>2.6.8.8</v>
          </cell>
          <cell r="C216" t="str">
            <v>Licencias Informaticas e intelectuales, industriales y comerciales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B217" t="str">
            <v>2.6.8.8.01</v>
          </cell>
          <cell r="C217" t="str">
            <v>Licencias Informaticas</v>
          </cell>
          <cell r="D217">
            <v>0</v>
          </cell>
          <cell r="E217">
            <v>0</v>
          </cell>
          <cell r="F217">
            <v>0</v>
          </cell>
          <cell r="G217"/>
          <cell r="H217"/>
          <cell r="I217"/>
          <cell r="J217"/>
          <cell r="K217"/>
          <cell r="L217"/>
          <cell r="M217"/>
          <cell r="N217"/>
          <cell r="O217"/>
        </row>
        <row r="218">
          <cell r="B218" t="str">
            <v>2.6.9</v>
          </cell>
          <cell r="C218" t="str">
            <v>EDIFICIOS, ESTRUCTURAS, TIERRAS, TERRENOS Y OBJETOS DE VALOR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B219" t="str">
            <v>2.6.9.2</v>
          </cell>
          <cell r="C219" t="str">
            <v>Edificios no residenciales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2.6.9.2.01</v>
          </cell>
          <cell r="C220" t="str">
            <v>Edificios no residenciales</v>
          </cell>
          <cell r="D220">
            <v>0</v>
          </cell>
          <cell r="E220">
            <v>0</v>
          </cell>
          <cell r="F220">
            <v>0</v>
          </cell>
          <cell r="G220"/>
          <cell r="H220"/>
          <cell r="I220"/>
          <cell r="J220"/>
          <cell r="K220"/>
          <cell r="L220"/>
          <cell r="M220"/>
          <cell r="N220"/>
          <cell r="O220"/>
        </row>
        <row r="221">
          <cell r="B221">
            <v>2.7</v>
          </cell>
          <cell r="C221" t="str">
            <v>OBRAS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3625763.9</v>
          </cell>
          <cell r="J221">
            <v>-3625763.9</v>
          </cell>
          <cell r="K221">
            <v>0</v>
          </cell>
          <cell r="L221">
            <v>8476527.7200000007</v>
          </cell>
          <cell r="M221">
            <v>0</v>
          </cell>
          <cell r="N221">
            <v>0</v>
          </cell>
          <cell r="O221">
            <v>0</v>
          </cell>
        </row>
        <row r="222">
          <cell r="B222" t="str">
            <v>2.7.1</v>
          </cell>
          <cell r="C222" t="str">
            <v>OBRAS EN EDIFICACIONES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3625763.9</v>
          </cell>
          <cell r="J222">
            <v>-3625763.9</v>
          </cell>
          <cell r="K222">
            <v>0</v>
          </cell>
          <cell r="L222">
            <v>8476527.7200000007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2.7.1.2</v>
          </cell>
          <cell r="C223" t="str">
            <v>Obras para edificacion  no residencial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3625763.9</v>
          </cell>
          <cell r="J223">
            <v>-3625763.9</v>
          </cell>
          <cell r="K223">
            <v>0</v>
          </cell>
          <cell r="L223">
            <v>8476527.7200000007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2.7.1.2.01</v>
          </cell>
          <cell r="C224" t="str">
            <v>Obras para edificacion  no residencial</v>
          </cell>
          <cell r="D224">
            <v>0</v>
          </cell>
          <cell r="E224">
            <v>0</v>
          </cell>
          <cell r="F224">
            <v>0</v>
          </cell>
          <cell r="G224"/>
          <cell r="H224"/>
          <cell r="I224">
            <v>3625763.9</v>
          </cell>
          <cell r="J224">
            <v>-3625763.9</v>
          </cell>
          <cell r="K224"/>
          <cell r="L224">
            <v>8476527.7200000007</v>
          </cell>
          <cell r="M224"/>
          <cell r="N224"/>
          <cell r="O224"/>
        </row>
        <row r="225">
          <cell r="B225" t="str">
            <v>2.7.1.5</v>
          </cell>
          <cell r="C225" t="str">
            <v xml:space="preserve">Supervicion e Inspeccion de obras en edificacion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2.7.1.5.01</v>
          </cell>
          <cell r="C226" t="str">
            <v xml:space="preserve">Supervicion e Inspeccion de obras en edificacion </v>
          </cell>
          <cell r="D226">
            <v>0</v>
          </cell>
          <cell r="E226">
            <v>0</v>
          </cell>
          <cell r="F226">
            <v>0</v>
          </cell>
          <cell r="G226"/>
          <cell r="H226"/>
          <cell r="I226"/>
          <cell r="J226"/>
          <cell r="K226"/>
          <cell r="L226"/>
          <cell r="M226"/>
          <cell r="N226"/>
          <cell r="O226"/>
        </row>
        <row r="233">
          <cell r="F233"/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08"/>
  <sheetViews>
    <sheetView showGridLines="0" tabSelected="1" workbookViewId="0">
      <pane xSplit="3" ySplit="10" topLeftCell="R77" activePane="bottomRight" state="frozen"/>
      <selection pane="topRight" activeCell="D1" sqref="D1"/>
      <selection pane="bottomLeft" activeCell="A11" sqref="A11"/>
      <selection pane="bottomRight" activeCell="Y62" sqref="Y62"/>
    </sheetView>
  </sheetViews>
  <sheetFormatPr defaultColWidth="11.42578125" defaultRowHeight="15.75" x14ac:dyDescent="0.25"/>
  <cols>
    <col min="1" max="1" width="9.28515625" style="12" customWidth="1"/>
    <col min="2" max="2" width="43.5703125" style="32" customWidth="1"/>
    <col min="3" max="3" width="19.7109375" style="12" customWidth="1"/>
    <col min="4" max="4" width="20.28515625" style="12" customWidth="1"/>
    <col min="5" max="5" width="22" style="12" customWidth="1"/>
    <col min="6" max="6" width="20.140625" style="12" customWidth="1"/>
    <col min="7" max="7" width="20.7109375" style="12" customWidth="1"/>
    <col min="8" max="8" width="20.42578125" style="12" customWidth="1"/>
    <col min="9" max="9" width="0.28515625" style="12" hidden="1" customWidth="1"/>
    <col min="10" max="15" width="20" style="12" hidden="1" customWidth="1"/>
    <col min="16" max="17" width="23" style="12" hidden="1" customWidth="1"/>
    <col min="18" max="18" width="21.7109375" style="12" customWidth="1"/>
    <col min="19" max="19" width="0.28515625" style="12" hidden="1" customWidth="1"/>
    <col min="20" max="20" width="21" style="12" customWidth="1"/>
    <col min="21" max="21" width="20.85546875" style="12" customWidth="1"/>
    <col min="22" max="22" width="20.7109375" style="12" customWidth="1"/>
    <col min="23" max="23" width="21.7109375" style="12" customWidth="1"/>
    <col min="24" max="24" width="23.28515625" style="12" bestFit="1" customWidth="1"/>
    <col min="25" max="25" width="23.28515625" style="12" customWidth="1"/>
    <col min="26" max="26" width="21" style="12" bestFit="1" customWidth="1"/>
    <col min="27" max="27" width="16.42578125" style="12" customWidth="1"/>
    <col min="28" max="16384" width="11.42578125" style="12"/>
  </cols>
  <sheetData>
    <row r="2" spans="1:27" x14ac:dyDescent="0.25">
      <c r="V2" s="33"/>
      <c r="W2" s="33"/>
      <c r="X2" s="33"/>
      <c r="Y2" s="19"/>
    </row>
    <row r="3" spans="1:27" ht="19.5" customHeight="1" x14ac:dyDescent="0.25">
      <c r="A3" s="51" t="s">
        <v>133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1"/>
    </row>
    <row r="4" spans="1:27" ht="18.75" customHeight="1" x14ac:dyDescent="0.25">
      <c r="A4" s="51" t="s">
        <v>134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1"/>
    </row>
    <row r="5" spans="1:27" ht="21" customHeight="1" x14ac:dyDescent="0.25">
      <c r="A5" s="51" t="s">
        <v>161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1"/>
    </row>
    <row r="6" spans="1:27" ht="17.25" customHeight="1" x14ac:dyDescent="0.25">
      <c r="A6" s="51" t="s">
        <v>135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1"/>
    </row>
    <row r="7" spans="1:27" x14ac:dyDescent="0.25">
      <c r="C7" s="34"/>
      <c r="D7" s="1"/>
      <c r="E7" s="35"/>
      <c r="F7" s="1"/>
      <c r="G7" s="1"/>
      <c r="H7" s="1"/>
      <c r="Y7" s="20"/>
    </row>
    <row r="8" spans="1:27" ht="37.5" customHeight="1" x14ac:dyDescent="0.25">
      <c r="A8" s="2" t="s">
        <v>12</v>
      </c>
      <c r="B8" s="3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8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  <c r="O8" s="4" t="s">
        <v>9</v>
      </c>
      <c r="P8" s="4" t="s">
        <v>10</v>
      </c>
      <c r="Q8" s="4" t="s">
        <v>13</v>
      </c>
      <c r="R8" s="4" t="s">
        <v>7</v>
      </c>
      <c r="S8" s="4" t="s">
        <v>14</v>
      </c>
      <c r="T8" s="4" t="s">
        <v>8</v>
      </c>
      <c r="U8" s="4" t="s">
        <v>9</v>
      </c>
      <c r="V8" s="4" t="s">
        <v>10</v>
      </c>
      <c r="W8" s="4" t="s">
        <v>13</v>
      </c>
      <c r="X8" s="4" t="s">
        <v>14</v>
      </c>
      <c r="Y8" s="4" t="s">
        <v>11</v>
      </c>
    </row>
    <row r="9" spans="1:27" s="1" customFormat="1" ht="31.5" x14ac:dyDescent="0.25">
      <c r="A9" s="5">
        <v>2.1</v>
      </c>
      <c r="B9" s="6" t="s">
        <v>16</v>
      </c>
      <c r="C9" s="7">
        <f>SUM(C10:C14)</f>
        <v>5315689.55</v>
      </c>
      <c r="D9" s="7">
        <f t="shared" ref="D9:X9" si="0">SUM(D10:D14)</f>
        <v>7503978.3200000003</v>
      </c>
      <c r="E9" s="7">
        <f t="shared" si="0"/>
        <v>8075503.0600000005</v>
      </c>
      <c r="F9" s="7">
        <f t="shared" si="0"/>
        <v>7346854.0800000001</v>
      </c>
      <c r="G9" s="7">
        <f t="shared" si="0"/>
        <v>7317854.4100000001</v>
      </c>
      <c r="H9" s="7">
        <f t="shared" si="0"/>
        <v>12584018.51</v>
      </c>
      <c r="I9" s="7">
        <f t="shared" si="0"/>
        <v>29393710.800000001</v>
      </c>
      <c r="J9" s="7">
        <f t="shared" si="0"/>
        <v>29393710.800000001</v>
      </c>
      <c r="K9" s="7">
        <f t="shared" si="0"/>
        <v>29393710.800000001</v>
      </c>
      <c r="L9" s="7">
        <f t="shared" si="0"/>
        <v>29393710.800000001</v>
      </c>
      <c r="M9" s="7">
        <f t="shared" si="0"/>
        <v>29393710.800000001</v>
      </c>
      <c r="N9" s="7">
        <f t="shared" si="0"/>
        <v>29393710.800000001</v>
      </c>
      <c r="O9" s="7">
        <f t="shared" si="0"/>
        <v>29393710.800000001</v>
      </c>
      <c r="P9" s="7">
        <f t="shared" si="0"/>
        <v>29393710.800000001</v>
      </c>
      <c r="Q9" s="7">
        <f t="shared" si="0"/>
        <v>29393710.800000001</v>
      </c>
      <c r="R9" s="7">
        <f t="shared" si="0"/>
        <v>7676686.3700000001</v>
      </c>
      <c r="S9" s="7">
        <f t="shared" si="0"/>
        <v>29393710.800000001</v>
      </c>
      <c r="T9" s="7">
        <f t="shared" si="0"/>
        <v>7001376.620000001</v>
      </c>
      <c r="U9" s="7">
        <f t="shared" si="0"/>
        <v>6560094.6299999999</v>
      </c>
      <c r="V9" s="7">
        <f t="shared" si="0"/>
        <v>6755909.7000000002</v>
      </c>
      <c r="W9" s="7">
        <f t="shared" si="0"/>
        <v>0</v>
      </c>
      <c r="X9" s="7">
        <f t="shared" si="0"/>
        <v>0</v>
      </c>
      <c r="Y9" s="7">
        <f>+Y10+Y11+Y12+Y13+Y14</f>
        <v>76137965.25</v>
      </c>
      <c r="Z9" s="36"/>
      <c r="AA9" s="36"/>
    </row>
    <row r="10" spans="1:27" x14ac:dyDescent="0.25">
      <c r="A10" s="8" t="s">
        <v>22</v>
      </c>
      <c r="B10" s="9" t="s">
        <v>23</v>
      </c>
      <c r="C10" s="10">
        <f>IFERROR(VLOOKUP(A10,'[1]Reporte Devengado Aprobado'!$B:$O,3,FALSE),0)</f>
        <v>4634083.33</v>
      </c>
      <c r="D10" s="10">
        <f>IFERROR(VLOOKUP(A10,'[1]Reporte Devengado Aprobado'!$B:$O,4,FALSE),0)</f>
        <v>5377466.6699999999</v>
      </c>
      <c r="E10" s="10">
        <f>IFERROR(VLOOKUP(A10,'[1]Reporte Devengado Aprobado'!$B:$O,5,FALSE),0)</f>
        <v>6576060.2300000004</v>
      </c>
      <c r="F10" s="10">
        <f>IFERROR(VLOOKUP($A$10,'[1]Reporte Devengado Aprobado'!$B:$O,6,FALSE),0)</f>
        <v>5878742.1600000001</v>
      </c>
      <c r="G10" s="10">
        <f>IFERROR(VLOOKUP(A10,'[1]Reporte Devengado Aprobado'!$B:$O,7,FALSE),0)</f>
        <v>5593783.3300000001</v>
      </c>
      <c r="H10" s="10">
        <f>IFERROR(VLOOKUP(A10,'[1]Reporte Devengado Aprobado'!$B:$O,8,FALSE),0)</f>
        <v>6824221.2599999998</v>
      </c>
      <c r="I10" s="10">
        <f>IFERROR(VLOOKUP($A$10,'[1]Reporte Devengado Aprobado'!$B:$O,6,FALSE),0)</f>
        <v>5878742.1600000001</v>
      </c>
      <c r="J10" s="10">
        <f>IFERROR(VLOOKUP($A$10,'[1]Reporte Devengado Aprobado'!$B:$O,6,FALSE),0)</f>
        <v>5878742.1600000001</v>
      </c>
      <c r="K10" s="10">
        <f>IFERROR(VLOOKUP($A$10,'[1]Reporte Devengado Aprobado'!$B:$O,6,FALSE),0)</f>
        <v>5878742.1600000001</v>
      </c>
      <c r="L10" s="10">
        <f>IFERROR(VLOOKUP($A$10,'[1]Reporte Devengado Aprobado'!$B:$O,6,FALSE),0)</f>
        <v>5878742.1600000001</v>
      </c>
      <c r="M10" s="10">
        <f>IFERROR(VLOOKUP($A$10,'[1]Reporte Devengado Aprobado'!$B:$O,6,FALSE),0)</f>
        <v>5878742.1600000001</v>
      </c>
      <c r="N10" s="10">
        <f>IFERROR(VLOOKUP($A$10,'[1]Reporte Devengado Aprobado'!$B:$O,6,FALSE),0)</f>
        <v>5878742.1600000001</v>
      </c>
      <c r="O10" s="10">
        <f>IFERROR(VLOOKUP($A$10,'[1]Reporte Devengado Aprobado'!$B:$O,6,FALSE),0)</f>
        <v>5878742.1600000001</v>
      </c>
      <c r="P10" s="10">
        <f>IFERROR(VLOOKUP($A$10,'[1]Reporte Devengado Aprobado'!$B:$O,6,FALSE),0)</f>
        <v>5878742.1600000001</v>
      </c>
      <c r="Q10" s="10">
        <f>IFERROR(VLOOKUP($A$10,'[1]Reporte Devengado Aprobado'!$B:$O,6,FALSE),0)</f>
        <v>5878742.1600000001</v>
      </c>
      <c r="R10" s="10">
        <f>IFERROR(VLOOKUP(A10,'[1]Reporte Devengado Aprobado'!$B:$O,9,FALSE),0)</f>
        <v>6644053.9900000002</v>
      </c>
      <c r="S10" s="10">
        <f>IFERROR(VLOOKUP($A$10,'[1]Reporte Devengado Aprobado'!$B:$O,6,FALSE),0)</f>
        <v>5878742.1600000001</v>
      </c>
      <c r="T10" s="10">
        <f>IFERROR(VLOOKUP(A10,'[1]Reporte Devengado Aprobado'!$B:$O,10,FALSE),0)</f>
        <v>5844650.3900000006</v>
      </c>
      <c r="U10" s="10">
        <f>IFERROR(VLOOKUP(A10,'[1]Reporte Devengado Aprobado'!$B:$O,11,FALSE),0)</f>
        <v>5381750</v>
      </c>
      <c r="V10" s="10">
        <f>IFERROR(VLOOKUP(A10,'[1]Reporte Devengado Aprobado'!$B:$O,12,FALSE),0)</f>
        <v>5600470.1200000001</v>
      </c>
      <c r="W10" s="10">
        <f>IFERROR(VLOOKUP(A10,'[1]Reporte Devengado Aprobado'!$B:$O,13,FALSE),0)</f>
        <v>0</v>
      </c>
      <c r="X10" s="10">
        <f>IFERROR(VLOOKUP(A10,'[1]Reporte Devengado Aprobado'!$B:$O,14,FALSE),0)</f>
        <v>0</v>
      </c>
      <c r="Y10" s="10">
        <f>+C10+D10+E10+F10+G10+H10+R10+T10+U10+V10</f>
        <v>58355281.479999997</v>
      </c>
      <c r="Z10" s="11"/>
      <c r="AA10" s="11"/>
    </row>
    <row r="11" spans="1:27" x14ac:dyDescent="0.25">
      <c r="A11" s="8" t="s">
        <v>24</v>
      </c>
      <c r="B11" s="9" t="s">
        <v>25</v>
      </c>
      <c r="C11" s="10">
        <f>IFERROR(VLOOKUP(A11,'[1]Reporte Devengado Aprobado'!$B:$O,3,FALSE),0)</f>
        <v>0</v>
      </c>
      <c r="D11" s="10">
        <f>IFERROR(VLOOKUP(A11,'[1]Reporte Devengado Aprobado'!$B:$O,4,FALSE),0)</f>
        <v>1333500</v>
      </c>
      <c r="E11" s="10">
        <f>IFERROR(VLOOKUP(A11,'[1]Reporte Devengado Aprobado'!$B:$O,5,FALSE),0)</f>
        <v>697833.33</v>
      </c>
      <c r="F11" s="10">
        <f>IFERROR(VLOOKUP(A11,'[1]Reporte Devengado Aprobado'!$B:$O,6,FALSE),0)</f>
        <v>686000</v>
      </c>
      <c r="G11" s="10">
        <f>IFERROR(VLOOKUP(A11,'[1]Reporte Devengado Aprobado'!$B:$O,7,FALSE),0)</f>
        <v>996000</v>
      </c>
      <c r="H11" s="10">
        <f>IFERROR(VLOOKUP(A11,'[1]Reporte Devengado Aprobado'!$B:$O,8,FALSE),0)</f>
        <v>5102833.3500000006</v>
      </c>
      <c r="I11" s="10">
        <f>IFERROR(VLOOKUP($A$10,'[1]Reporte Devengado Aprobado'!$B:$O,6,FALSE),0)</f>
        <v>5878742.1600000001</v>
      </c>
      <c r="J11" s="10">
        <f>IFERROR(VLOOKUP($A$10,'[1]Reporte Devengado Aprobado'!$B:$O,6,FALSE),0)</f>
        <v>5878742.1600000001</v>
      </c>
      <c r="K11" s="10">
        <f>IFERROR(VLOOKUP($A$10,'[1]Reporte Devengado Aprobado'!$B:$O,6,FALSE),0)</f>
        <v>5878742.1600000001</v>
      </c>
      <c r="L11" s="10">
        <f>IFERROR(VLOOKUP($A$10,'[1]Reporte Devengado Aprobado'!$B:$O,6,FALSE),0)</f>
        <v>5878742.1600000001</v>
      </c>
      <c r="M11" s="10">
        <f>IFERROR(VLOOKUP($A$10,'[1]Reporte Devengado Aprobado'!$B:$O,6,FALSE),0)</f>
        <v>5878742.1600000001</v>
      </c>
      <c r="N11" s="10">
        <f>IFERROR(VLOOKUP($A$10,'[1]Reporte Devengado Aprobado'!$B:$O,6,FALSE),0)</f>
        <v>5878742.1600000001</v>
      </c>
      <c r="O11" s="10">
        <f>IFERROR(VLOOKUP($A$10,'[1]Reporte Devengado Aprobado'!$B:$O,6,FALSE),0)</f>
        <v>5878742.1600000001</v>
      </c>
      <c r="P11" s="10">
        <f>IFERROR(VLOOKUP($A$10,'[1]Reporte Devengado Aprobado'!$B:$O,6,FALSE),0)</f>
        <v>5878742.1600000001</v>
      </c>
      <c r="Q11" s="10">
        <f>IFERROR(VLOOKUP($A$10,'[1]Reporte Devengado Aprobado'!$B:$O,6,FALSE),0)</f>
        <v>5878742.1600000001</v>
      </c>
      <c r="R11" s="10">
        <f>IFERROR(VLOOKUP(A11,'[1]Reporte Devengado Aprobado'!$B:$O,9,FALSE),0)</f>
        <v>322180.14</v>
      </c>
      <c r="S11" s="10">
        <f>IFERROR(VLOOKUP($A$10,'[1]Reporte Devengado Aprobado'!$B:$O,6,FALSE),0)</f>
        <v>5878742.1600000001</v>
      </c>
      <c r="T11" s="10">
        <f>IFERROR(VLOOKUP(A11,'[1]Reporte Devengado Aprobado'!$B:$O,10,FALSE),0)</f>
        <v>413819.86</v>
      </c>
      <c r="U11" s="10">
        <f>IFERROR(VLOOKUP(A11,'[1]Reporte Devengado Aprobado'!$B:$O,11,FALSE),0)</f>
        <v>443800</v>
      </c>
      <c r="V11" s="10">
        <f>IFERROR(VLOOKUP(A11,'[1]Reporte Devengado Aprobado'!$B:$O,12,FALSE),0)</f>
        <v>399000</v>
      </c>
      <c r="W11" s="10">
        <f>IFERROR(VLOOKUP(A11,'[1]Reporte Devengado Aprobado'!$B:$O,13,FALSE),0)</f>
        <v>0</v>
      </c>
      <c r="X11" s="10">
        <f>IFERROR(VLOOKUP(A11,'[1]Reporte Devengado Aprobado'!$B:$O,14,FALSE),0)</f>
        <v>0</v>
      </c>
      <c r="Y11" s="10">
        <f>+D11+E11+F11+G11+H11+R11+T11+U11+V11</f>
        <v>10394966.68</v>
      </c>
      <c r="Z11" s="11"/>
      <c r="AA11" s="11"/>
    </row>
    <row r="12" spans="1:27" x14ac:dyDescent="0.25">
      <c r="A12" s="8" t="s">
        <v>26</v>
      </c>
      <c r="B12" s="9" t="s">
        <v>27</v>
      </c>
      <c r="C12" s="10">
        <f>IFERROR(VLOOKUP(A12,'[1]Reporte Devengado Aprobado'!$B:$O,3,FALSE),0)</f>
        <v>0</v>
      </c>
      <c r="D12" s="10">
        <f>IFERROR(VLOOKUP(A12,'[1]Reporte Devengado Aprobado'!$B:$O,4,FALSE),0)</f>
        <v>0</v>
      </c>
      <c r="E12" s="10">
        <f>IFERROR(VLOOKUP(A12,'[1]Reporte Devengado Aprobado'!$B:$O,5,FALSE),0)</f>
        <v>0</v>
      </c>
      <c r="F12" s="10">
        <f>IFERROR(VLOOKUP(A12,'[1]Reporte Devengado Aprobado'!$B:$O,6,FALSE),0)</f>
        <v>0</v>
      </c>
      <c r="G12" s="10">
        <f>IFERROR(VLOOKUP(A12,'[1]Reporte Devengado Aprobado'!$B:$O,7,FALSE),0)</f>
        <v>0</v>
      </c>
      <c r="H12" s="10">
        <f>IFERROR(VLOOKUP(A12,'[1]Reporte Devengado Aprobado'!$B:$O,8,FALSE),0)</f>
        <v>0</v>
      </c>
      <c r="I12" s="10">
        <f>IFERROR(VLOOKUP($A$10,'[1]Reporte Devengado Aprobado'!$B:$O,6,FALSE),0)</f>
        <v>5878742.1600000001</v>
      </c>
      <c r="J12" s="10">
        <f>IFERROR(VLOOKUP($A$10,'[1]Reporte Devengado Aprobado'!$B:$O,6,FALSE),0)</f>
        <v>5878742.1600000001</v>
      </c>
      <c r="K12" s="10">
        <f>IFERROR(VLOOKUP($A$10,'[1]Reporte Devengado Aprobado'!$B:$O,6,FALSE),0)</f>
        <v>5878742.1600000001</v>
      </c>
      <c r="L12" s="10">
        <f>IFERROR(VLOOKUP($A$10,'[1]Reporte Devengado Aprobado'!$B:$O,6,FALSE),0)</f>
        <v>5878742.1600000001</v>
      </c>
      <c r="M12" s="10">
        <f>IFERROR(VLOOKUP($A$10,'[1]Reporte Devengado Aprobado'!$B:$O,6,FALSE),0)</f>
        <v>5878742.1600000001</v>
      </c>
      <c r="N12" s="10">
        <f>IFERROR(VLOOKUP($A$10,'[1]Reporte Devengado Aprobado'!$B:$O,6,FALSE),0)</f>
        <v>5878742.1600000001</v>
      </c>
      <c r="O12" s="10">
        <f>IFERROR(VLOOKUP($A$10,'[1]Reporte Devengado Aprobado'!$B:$O,6,FALSE),0)</f>
        <v>5878742.1600000001</v>
      </c>
      <c r="P12" s="10">
        <f>IFERROR(VLOOKUP($A$10,'[1]Reporte Devengado Aprobado'!$B:$O,6,FALSE),0)</f>
        <v>5878742.1600000001</v>
      </c>
      <c r="Q12" s="10">
        <f>IFERROR(VLOOKUP($A$10,'[1]Reporte Devengado Aprobado'!$B:$O,6,FALSE),0)</f>
        <v>5878742.1600000001</v>
      </c>
      <c r="R12" s="10">
        <f>IFERROR(VLOOKUP(A12,'[1]Reporte Devengado Aprobado'!$B:$O,9,FALSE),0)</f>
        <v>0</v>
      </c>
      <c r="S12" s="10">
        <f>IFERROR(VLOOKUP($A$10,'[1]Reporte Devengado Aprobado'!$B:$O,6,FALSE),0)</f>
        <v>5878742.1600000001</v>
      </c>
      <c r="T12" s="10">
        <f>IFERROR(VLOOKUP(A12,'[1]Reporte Devengado Aprobado'!$B:$O,10,FALSE),0)</f>
        <v>0</v>
      </c>
      <c r="U12" s="10">
        <f>IFERROR(VLOOKUP(A12,'[1]Reporte Devengado Aprobado'!$B:$O,11,FALSE),0)</f>
        <v>0</v>
      </c>
      <c r="V12" s="10">
        <f>IFERROR(VLOOKUP(A12,'[1]Reporte Devengado Aprobado'!$B:$O,12,FALSE),0)</f>
        <v>0</v>
      </c>
      <c r="W12" s="10">
        <f>IFERROR(VLOOKUP(A12,'[1]Reporte Devengado Aprobado'!$B:$O,13,FALSE),0)</f>
        <v>0</v>
      </c>
      <c r="X12" s="10">
        <f>IFERROR(VLOOKUP(A12,'[1]Reporte Devengado Aprobado'!$B:$O,14,FALSE),0)</f>
        <v>0</v>
      </c>
      <c r="Y12" s="10">
        <f t="shared" ref="Y12:Y19" si="1">+C12+D12+E12+F12</f>
        <v>0</v>
      </c>
    </row>
    <row r="13" spans="1:27" x14ac:dyDescent="0.25">
      <c r="A13" s="8" t="s">
        <v>28</v>
      </c>
      <c r="B13" s="9" t="s">
        <v>29</v>
      </c>
      <c r="C13" s="10">
        <f>IFERROR(VLOOKUP(A13,'[1]Reporte Devengado Aprobado'!$B:$O,3,FALSE),0)</f>
        <v>0</v>
      </c>
      <c r="D13" s="10">
        <f>IFERROR(VLOOKUP(A13,'[1]Reporte Devengado Aprobado'!$B:$O,4,FALSE),0)</f>
        <v>0</v>
      </c>
      <c r="E13" s="10">
        <f>IFERROR(VLOOKUP(A13,'[1]Reporte Devengado Aprobado'!$B:$O,5,FALSE),0)</f>
        <v>0</v>
      </c>
      <c r="F13" s="10">
        <f>IFERROR(VLOOKUP(A13,'[1]Reporte Devengado Aprobado'!$B:$O,6,FALSE),0)</f>
        <v>0</v>
      </c>
      <c r="G13" s="10">
        <f>IFERROR(VLOOKUP(A13,'[1]Reporte Devengado Aprobado'!$B:$O,7,FALSE),0)</f>
        <v>0</v>
      </c>
      <c r="H13" s="10">
        <f>IFERROR(VLOOKUP(A13,'[1]Reporte Devengado Aprobado'!$B:$O,8,FALSE),0)</f>
        <v>0</v>
      </c>
      <c r="I13" s="10">
        <f>IFERROR(VLOOKUP($A$10,'[1]Reporte Devengado Aprobado'!$B:$O,6,FALSE),0)</f>
        <v>5878742.1600000001</v>
      </c>
      <c r="J13" s="10">
        <f>IFERROR(VLOOKUP($A$10,'[1]Reporte Devengado Aprobado'!$B:$O,6,FALSE),0)</f>
        <v>5878742.1600000001</v>
      </c>
      <c r="K13" s="10">
        <f>IFERROR(VLOOKUP($A$10,'[1]Reporte Devengado Aprobado'!$B:$O,6,FALSE),0)</f>
        <v>5878742.1600000001</v>
      </c>
      <c r="L13" s="10">
        <f>IFERROR(VLOOKUP($A$10,'[1]Reporte Devengado Aprobado'!$B:$O,6,FALSE),0)</f>
        <v>5878742.1600000001</v>
      </c>
      <c r="M13" s="10">
        <f>IFERROR(VLOOKUP($A$10,'[1]Reporte Devengado Aprobado'!$B:$O,6,FALSE),0)</f>
        <v>5878742.1600000001</v>
      </c>
      <c r="N13" s="10">
        <f>IFERROR(VLOOKUP($A$10,'[1]Reporte Devengado Aprobado'!$B:$O,6,FALSE),0)</f>
        <v>5878742.1600000001</v>
      </c>
      <c r="O13" s="10">
        <f>IFERROR(VLOOKUP($A$10,'[1]Reporte Devengado Aprobado'!$B:$O,6,FALSE),0)</f>
        <v>5878742.1600000001</v>
      </c>
      <c r="P13" s="10">
        <f>IFERROR(VLOOKUP($A$10,'[1]Reporte Devengado Aprobado'!$B:$O,6,FALSE),0)</f>
        <v>5878742.1600000001</v>
      </c>
      <c r="Q13" s="10">
        <f>IFERROR(VLOOKUP($A$10,'[1]Reporte Devengado Aprobado'!$B:$O,6,FALSE),0)</f>
        <v>5878742.1600000001</v>
      </c>
      <c r="R13" s="10">
        <f>IFERROR(VLOOKUP(A13,'[1]Reporte Devengado Aprobado'!$B:$O,9,FALSE),0)</f>
        <v>0</v>
      </c>
      <c r="S13" s="10">
        <f>IFERROR(VLOOKUP($A$10,'[1]Reporte Devengado Aprobado'!$B:$O,6,FALSE),0)</f>
        <v>5878742.1600000001</v>
      </c>
      <c r="T13" s="10">
        <f>IFERROR(VLOOKUP(A13,'[1]Reporte Devengado Aprobado'!$B:$O,10,FALSE),0)</f>
        <v>0</v>
      </c>
      <c r="U13" s="10">
        <f>IFERROR(VLOOKUP(A13,'[1]Reporte Devengado Aprobado'!$B:$O,11,FALSE),0)</f>
        <v>0</v>
      </c>
      <c r="V13" s="10">
        <f>IFERROR(VLOOKUP(A13,'[1]Reporte Devengado Aprobado'!$B:$O,12,FALSE),0)</f>
        <v>0</v>
      </c>
      <c r="W13" s="10">
        <f>IFERROR(VLOOKUP(A13,'[1]Reporte Devengado Aprobado'!$B:$O,13,FALSE),0)</f>
        <v>0</v>
      </c>
      <c r="X13" s="10">
        <f>IFERROR(VLOOKUP(A13,'[1]Reporte Devengado Aprobado'!$B:$O,14,FALSE),0)</f>
        <v>0</v>
      </c>
      <c r="Y13" s="10">
        <f t="shared" si="1"/>
        <v>0</v>
      </c>
    </row>
    <row r="14" spans="1:27" x14ac:dyDescent="0.25">
      <c r="A14" s="8" t="s">
        <v>30</v>
      </c>
      <c r="B14" s="9" t="s">
        <v>31</v>
      </c>
      <c r="C14" s="10">
        <f>IFERROR(VLOOKUP(A14,'[1]Reporte Devengado Aprobado'!$B:$O,3,FALSE),0)</f>
        <v>681606.22000000009</v>
      </c>
      <c r="D14" s="10">
        <f>IFERROR(VLOOKUP(A14,'[1]Reporte Devengado Aprobado'!$B:$O,4,FALSE),0)</f>
        <v>793011.65</v>
      </c>
      <c r="E14" s="10">
        <f>IFERROR(VLOOKUP(A14,'[1]Reporte Devengado Aprobado'!$B:$O,5,FALSE),0)</f>
        <v>801609.5</v>
      </c>
      <c r="F14" s="10">
        <f>IFERROR(VLOOKUP(A14,'[1]Reporte Devengado Aprobado'!$B:$O,6,FALSE),0)</f>
        <v>782111.92</v>
      </c>
      <c r="G14" s="10">
        <f>IFERROR(VLOOKUP(A14,'[1]Reporte Devengado Aprobado'!$B:$O,7,FALSE),0)</f>
        <v>728071.08</v>
      </c>
      <c r="H14" s="10">
        <f>IFERROR(VLOOKUP(A14,'[1]Reporte Devengado Aprobado'!$B:$O,8,FALSE),0)</f>
        <v>656963.9</v>
      </c>
      <c r="I14" s="10">
        <f>IFERROR(VLOOKUP($A$10,'[1]Reporte Devengado Aprobado'!$B:$O,6,FALSE),0)</f>
        <v>5878742.1600000001</v>
      </c>
      <c r="J14" s="10">
        <f>IFERROR(VLOOKUP($A$10,'[1]Reporte Devengado Aprobado'!$B:$O,6,FALSE),0)</f>
        <v>5878742.1600000001</v>
      </c>
      <c r="K14" s="10">
        <f>IFERROR(VLOOKUP($A$10,'[1]Reporte Devengado Aprobado'!$B:$O,6,FALSE),0)</f>
        <v>5878742.1600000001</v>
      </c>
      <c r="L14" s="10">
        <f>IFERROR(VLOOKUP($A$10,'[1]Reporte Devengado Aprobado'!$B:$O,6,FALSE),0)</f>
        <v>5878742.1600000001</v>
      </c>
      <c r="M14" s="10">
        <f>IFERROR(VLOOKUP($A$10,'[1]Reporte Devengado Aprobado'!$B:$O,6,FALSE),0)</f>
        <v>5878742.1600000001</v>
      </c>
      <c r="N14" s="10">
        <f>IFERROR(VLOOKUP($A$10,'[1]Reporte Devengado Aprobado'!$B:$O,6,FALSE),0)</f>
        <v>5878742.1600000001</v>
      </c>
      <c r="O14" s="10">
        <f>IFERROR(VLOOKUP($A$10,'[1]Reporte Devengado Aprobado'!$B:$O,6,FALSE),0)</f>
        <v>5878742.1600000001</v>
      </c>
      <c r="P14" s="10">
        <f>IFERROR(VLOOKUP($A$10,'[1]Reporte Devengado Aprobado'!$B:$O,6,FALSE),0)</f>
        <v>5878742.1600000001</v>
      </c>
      <c r="Q14" s="10">
        <f>IFERROR(VLOOKUP($A$10,'[1]Reporte Devengado Aprobado'!$B:$O,6,FALSE),0)</f>
        <v>5878742.1600000001</v>
      </c>
      <c r="R14" s="10">
        <f>IFERROR(VLOOKUP(A14,'[1]Reporte Devengado Aprobado'!$B:$O,9,FALSE),0)</f>
        <v>710452.24</v>
      </c>
      <c r="S14" s="10">
        <f>IFERROR(VLOOKUP($A$10,'[1]Reporte Devengado Aprobado'!$B:$O,6,FALSE),0)</f>
        <v>5878742.1600000001</v>
      </c>
      <c r="T14" s="10">
        <f>IFERROR(VLOOKUP(A14,'[1]Reporte Devengado Aprobado'!$B:$O,10,FALSE),0)</f>
        <v>742906.37000000011</v>
      </c>
      <c r="U14" s="10">
        <f>IFERROR(VLOOKUP(A14,'[1]Reporte Devengado Aprobado'!$B:$O,11,FALSE),0)</f>
        <v>734544.63</v>
      </c>
      <c r="V14" s="10">
        <f>IFERROR(VLOOKUP(A14,'[1]Reporte Devengado Aprobado'!$B:$O,12,FALSE),0)</f>
        <v>756439.58</v>
      </c>
      <c r="W14" s="10">
        <f>IFERROR(VLOOKUP(A14,'[1]Reporte Devengado Aprobado'!$B:$O,13,FALSE),0)</f>
        <v>0</v>
      </c>
      <c r="X14" s="10">
        <f>IFERROR(VLOOKUP(A14,'[1]Reporte Devengado Aprobado'!$B:$O,14,FALSE),0)</f>
        <v>0</v>
      </c>
      <c r="Y14" s="10">
        <f>+C14+D14+E14+F14+G14+H14+R14+T14+U14+V14</f>
        <v>7387717.0900000008</v>
      </c>
    </row>
    <row r="15" spans="1:27" s="1" customFormat="1" x14ac:dyDescent="0.25">
      <c r="A15" s="13">
        <v>2.2000000000000002</v>
      </c>
      <c r="B15" s="14" t="s">
        <v>17</v>
      </c>
      <c r="C15" s="15">
        <f>SUM(C16:C24)</f>
        <v>544546.68999999994</v>
      </c>
      <c r="D15" s="15">
        <f t="shared" ref="D15:X15" si="2">SUM(D16:D24)</f>
        <v>1273674.8499999999</v>
      </c>
      <c r="E15" s="15">
        <f t="shared" si="2"/>
        <v>1619747.2600000002</v>
      </c>
      <c r="F15" s="15">
        <f t="shared" si="2"/>
        <v>903473.47</v>
      </c>
      <c r="G15" s="15">
        <f t="shared" si="2"/>
        <v>4477589.3299999991</v>
      </c>
      <c r="H15" s="15">
        <f t="shared" si="2"/>
        <v>1616825.29</v>
      </c>
      <c r="I15" s="15">
        <f t="shared" si="2"/>
        <v>52908679.439999998</v>
      </c>
      <c r="J15" s="15">
        <f t="shared" si="2"/>
        <v>52908679.439999998</v>
      </c>
      <c r="K15" s="15">
        <f t="shared" si="2"/>
        <v>52908679.439999998</v>
      </c>
      <c r="L15" s="15">
        <f t="shared" si="2"/>
        <v>52908679.439999998</v>
      </c>
      <c r="M15" s="15">
        <f t="shared" si="2"/>
        <v>52908679.439999998</v>
      </c>
      <c r="N15" s="15">
        <f t="shared" si="2"/>
        <v>52908679.439999998</v>
      </c>
      <c r="O15" s="15">
        <f t="shared" si="2"/>
        <v>52908679.439999998</v>
      </c>
      <c r="P15" s="15">
        <f t="shared" si="2"/>
        <v>52908679.439999998</v>
      </c>
      <c r="Q15" s="15">
        <f t="shared" si="2"/>
        <v>52908679.439999998</v>
      </c>
      <c r="R15" s="15">
        <f t="shared" si="2"/>
        <v>972068.48</v>
      </c>
      <c r="S15" s="15">
        <f t="shared" si="2"/>
        <v>52908679.439999998</v>
      </c>
      <c r="T15" s="15">
        <f t="shared" si="2"/>
        <v>1392295.27</v>
      </c>
      <c r="U15" s="15">
        <f t="shared" si="2"/>
        <v>3414341.7800000003</v>
      </c>
      <c r="V15" s="15">
        <f t="shared" si="2"/>
        <v>1066217.45</v>
      </c>
      <c r="W15" s="15">
        <f t="shared" si="2"/>
        <v>0</v>
      </c>
      <c r="X15" s="15">
        <f t="shared" si="2"/>
        <v>0</v>
      </c>
      <c r="Y15" s="15">
        <f>+Y16+Y17+Y18+Y19+Y20+Y21+Y22+Y23+Y24</f>
        <v>17280779.870000001</v>
      </c>
      <c r="Z15" s="33"/>
    </row>
    <row r="16" spans="1:27" x14ac:dyDescent="0.25">
      <c r="A16" s="16" t="s">
        <v>32</v>
      </c>
      <c r="B16" s="17" t="s">
        <v>33</v>
      </c>
      <c r="C16" s="18">
        <f>IFERROR(VLOOKUP(A16,'[1]Reporte Devengado Aprobado'!$B:$O,3,FALSE),0)</f>
        <v>361737.51</v>
      </c>
      <c r="D16" s="18">
        <f>IFERROR(VLOOKUP(A16,'[1]Reporte Devengado Aprobado'!$B:$O,4,FALSE),0)</f>
        <v>328864.34999999998</v>
      </c>
      <c r="E16" s="18">
        <f>IFERROR(VLOOKUP(A16,'[1]Reporte Devengado Aprobado'!$B:$O,5,FALSE),0)</f>
        <v>432021.39</v>
      </c>
      <c r="F16" s="18">
        <f>IFERROR(VLOOKUP(A16,'[1]Reporte Devengado Aprobado'!$B:$O,6,FALSE),0)</f>
        <v>324167.7</v>
      </c>
      <c r="G16" s="18">
        <f>IFERROR(VLOOKUP(A16,'[1]Reporte Devengado Aprobado'!$B:$O,7,FALSE),0)</f>
        <v>450200.38</v>
      </c>
      <c r="H16" s="18">
        <f>IFERROR(VLOOKUP(A16,'[1]Reporte Devengado Aprobado'!$B:$O,8,FALSE),0)</f>
        <v>393401.86</v>
      </c>
      <c r="I16" s="18">
        <f>IFERROR(VLOOKUP($A$10,'[1]Reporte Devengado Aprobado'!$B:$O,6,FALSE),0)</f>
        <v>5878742.1600000001</v>
      </c>
      <c r="J16" s="18">
        <f>IFERROR(VLOOKUP($A$10,'[1]Reporte Devengado Aprobado'!$B:$O,6,FALSE),0)</f>
        <v>5878742.1600000001</v>
      </c>
      <c r="K16" s="18">
        <f>IFERROR(VLOOKUP($A$10,'[1]Reporte Devengado Aprobado'!$B:$O,6,FALSE),0)</f>
        <v>5878742.1600000001</v>
      </c>
      <c r="L16" s="18">
        <f>IFERROR(VLOOKUP($A$10,'[1]Reporte Devengado Aprobado'!$B:$O,6,FALSE),0)</f>
        <v>5878742.1600000001</v>
      </c>
      <c r="M16" s="18">
        <f>IFERROR(VLOOKUP($A$10,'[1]Reporte Devengado Aprobado'!$B:$O,6,FALSE),0)</f>
        <v>5878742.1600000001</v>
      </c>
      <c r="N16" s="18">
        <f>IFERROR(VLOOKUP($A$10,'[1]Reporte Devengado Aprobado'!$B:$O,6,FALSE),0)</f>
        <v>5878742.1600000001</v>
      </c>
      <c r="O16" s="18">
        <f>IFERROR(VLOOKUP($A$10,'[1]Reporte Devengado Aprobado'!$B:$O,6,FALSE),0)</f>
        <v>5878742.1600000001</v>
      </c>
      <c r="P16" s="18">
        <f>IFERROR(VLOOKUP($A$10,'[1]Reporte Devengado Aprobado'!$B:$O,6,FALSE),0)</f>
        <v>5878742.1600000001</v>
      </c>
      <c r="Q16" s="18">
        <f>IFERROR(VLOOKUP($A$10,'[1]Reporte Devengado Aprobado'!$B:$O,6,FALSE),0)</f>
        <v>5878742.1600000001</v>
      </c>
      <c r="R16" s="18">
        <f>IFERROR(VLOOKUP(A16,'[1]Reporte Devengado Aprobado'!$B:$O,9,FALSE),0)</f>
        <v>360116.15</v>
      </c>
      <c r="S16" s="18">
        <f>IFERROR(VLOOKUP($A$10,'[1]Reporte Devengado Aprobado'!$B:$O,6,FALSE),0)</f>
        <v>5878742.1600000001</v>
      </c>
      <c r="T16" s="18">
        <f>IFERROR(VLOOKUP(A16,'[1]Reporte Devengado Aprobado'!$B:$O,10,FALSE),0)</f>
        <v>382901.4</v>
      </c>
      <c r="U16" s="18">
        <f>IFERROR(VLOOKUP(A16,'[1]Reporte Devengado Aprobado'!$B:$O,11,FALSE),0)</f>
        <v>381793.16000000003</v>
      </c>
      <c r="V16" s="18">
        <f>IFERROR(VLOOKUP(A16,'[1]Reporte Devengado Aprobado'!$B:$O,12,FALSE),0)</f>
        <v>384058.54000000004</v>
      </c>
      <c r="W16" s="18">
        <f>IFERROR(VLOOKUP(A16,'[1]Reporte Devengado Aprobado'!$B:$O,13,FALSE),0)</f>
        <v>0</v>
      </c>
      <c r="X16" s="18">
        <f>IFERROR(VLOOKUP(A16,'[1]Reporte Devengado Aprobado'!$B:$O,14,FALSE),0)</f>
        <v>0</v>
      </c>
      <c r="Y16" s="10">
        <f>+C16+D16+E16+F16+G16+H16+R16+T16+U16+V16</f>
        <v>3799262.44</v>
      </c>
      <c r="Z16" s="19"/>
    </row>
    <row r="17" spans="1:26" x14ac:dyDescent="0.25">
      <c r="A17" s="8" t="s">
        <v>34</v>
      </c>
      <c r="B17" s="9" t="s">
        <v>35</v>
      </c>
      <c r="C17" s="10">
        <f>IFERROR(VLOOKUP(A17,'[1]Reporte Devengado Aprobado'!$B:$O,3,FALSE),0)</f>
        <v>0</v>
      </c>
      <c r="D17" s="10">
        <f>IFERROR(VLOOKUP(A17,'[1]Reporte Devengado Aprobado'!$B:$O,4,FALSE),0)</f>
        <v>0</v>
      </c>
      <c r="E17" s="10">
        <f>IFERROR(VLOOKUP(A17,'[1]Reporte Devengado Aprobado'!$B:$O,5,FALSE),0)</f>
        <v>0</v>
      </c>
      <c r="F17" s="10">
        <f>IFERROR(VLOOKUP(A17,'[1]Reporte Devengado Aprobado'!$B:$O,6,FALSE),0)</f>
        <v>205044.68</v>
      </c>
      <c r="G17" s="10">
        <f>IFERROR(VLOOKUP(A17,'[1]Reporte Devengado Aprobado'!$B:$O,7,FALSE),0)</f>
        <v>14091.169999999998</v>
      </c>
      <c r="H17" s="10">
        <f>IFERROR(VLOOKUP(A17,'[1]Reporte Devengado Aprobado'!$B:$O,8,FALSE),0)</f>
        <v>195268.37</v>
      </c>
      <c r="I17" s="10">
        <f>IFERROR(VLOOKUP($A$10,'[1]Reporte Devengado Aprobado'!$B:$O,6,FALSE),0)</f>
        <v>5878742.1600000001</v>
      </c>
      <c r="J17" s="10">
        <f>IFERROR(VLOOKUP($A$10,'[1]Reporte Devengado Aprobado'!$B:$O,6,FALSE),0)</f>
        <v>5878742.1600000001</v>
      </c>
      <c r="K17" s="10">
        <f>IFERROR(VLOOKUP($A$10,'[1]Reporte Devengado Aprobado'!$B:$O,6,FALSE),0)</f>
        <v>5878742.1600000001</v>
      </c>
      <c r="L17" s="10">
        <f>IFERROR(VLOOKUP($A$10,'[1]Reporte Devengado Aprobado'!$B:$O,6,FALSE),0)</f>
        <v>5878742.1600000001</v>
      </c>
      <c r="M17" s="10">
        <f>IFERROR(VLOOKUP($A$10,'[1]Reporte Devengado Aprobado'!$B:$O,6,FALSE),0)</f>
        <v>5878742.1600000001</v>
      </c>
      <c r="N17" s="10">
        <f>IFERROR(VLOOKUP($A$10,'[1]Reporte Devengado Aprobado'!$B:$O,6,FALSE),0)</f>
        <v>5878742.1600000001</v>
      </c>
      <c r="O17" s="10">
        <f>IFERROR(VLOOKUP($A$10,'[1]Reporte Devengado Aprobado'!$B:$O,6,FALSE),0)</f>
        <v>5878742.1600000001</v>
      </c>
      <c r="P17" s="10">
        <f>IFERROR(VLOOKUP($A$10,'[1]Reporte Devengado Aprobado'!$B:$O,6,FALSE),0)</f>
        <v>5878742.1600000001</v>
      </c>
      <c r="Q17" s="10">
        <f>IFERROR(VLOOKUP($A$10,'[1]Reporte Devengado Aprobado'!$B:$O,6,FALSE),0)</f>
        <v>5878742.1600000001</v>
      </c>
      <c r="R17" s="10">
        <f>IFERROR(VLOOKUP(A17,'[1]Reporte Devengado Aprobado'!$B:$O,9,FALSE),0)</f>
        <v>24239.17</v>
      </c>
      <c r="S17" s="10">
        <f>IFERROR(VLOOKUP($A$10,'[1]Reporte Devengado Aprobado'!$B:$O,6,FALSE),0)</f>
        <v>5878742.1600000001</v>
      </c>
      <c r="T17" s="10">
        <f>IFERROR(VLOOKUP(A17,'[1]Reporte Devengado Aprobado'!$B:$O,10,FALSE),0)</f>
        <v>95039.17</v>
      </c>
      <c r="U17" s="10">
        <f>IFERROR(VLOOKUP(A17,'[1]Reporte Devengado Aprobado'!$B:$O,11,FALSE),0)</f>
        <v>106702.05</v>
      </c>
      <c r="V17" s="10">
        <f>IFERROR(VLOOKUP(A17,'[1]Reporte Devengado Aprobado'!$B:$O,12,FALSE),0)</f>
        <v>24239.17</v>
      </c>
      <c r="W17" s="10">
        <f>IFERROR(VLOOKUP(A17,'[1]Reporte Devengado Aprobado'!$B:$O,13,FALSE),0)</f>
        <v>0</v>
      </c>
      <c r="X17" s="10">
        <f>IFERROR(VLOOKUP(A17,'[1]Reporte Devengado Aprobado'!$B:$O,14,FALSE),0)</f>
        <v>0</v>
      </c>
      <c r="Y17" s="10">
        <f>+C17+D17+E17+F17+G17+H17+R17+T17+U17+V17</f>
        <v>664623.78</v>
      </c>
      <c r="Z17" s="19"/>
    </row>
    <row r="18" spans="1:26" x14ac:dyDescent="0.25">
      <c r="A18" s="8" t="s">
        <v>36</v>
      </c>
      <c r="B18" s="9" t="s">
        <v>37</v>
      </c>
      <c r="C18" s="10">
        <f>IFERROR(VLOOKUP(A18,'[1]Reporte Devengado Aprobado'!$B:$O,3,FALSE),0)</f>
        <v>0</v>
      </c>
      <c r="D18" s="10">
        <f>IFERROR(VLOOKUP(A18,'[1]Reporte Devengado Aprobado'!$B:$O,4,FALSE),0)</f>
        <v>0</v>
      </c>
      <c r="E18" s="10">
        <f>IFERROR(VLOOKUP(A18,'[1]Reporte Devengado Aprobado'!$B:$O,5,FALSE),0)</f>
        <v>5700</v>
      </c>
      <c r="F18" s="10">
        <f>IFERROR(VLOOKUP(A18,'[1]Reporte Devengado Aprobado'!$B:$O,6,FALSE),0)</f>
        <v>0</v>
      </c>
      <c r="G18" s="10">
        <f>IFERROR(VLOOKUP(A18,'[1]Reporte Devengado Aprobado'!$B:$O,7,FALSE),0)</f>
        <v>0</v>
      </c>
      <c r="H18" s="10">
        <f>IFERROR(VLOOKUP(A18,'[1]Reporte Devengado Aprobado'!$B:$O,8,FALSE),0)</f>
        <v>0</v>
      </c>
      <c r="I18" s="10">
        <f>IFERROR(VLOOKUP($A$10,'[1]Reporte Devengado Aprobado'!$B:$O,6,FALSE),0)</f>
        <v>5878742.1600000001</v>
      </c>
      <c r="J18" s="10">
        <f>IFERROR(VLOOKUP($A$10,'[1]Reporte Devengado Aprobado'!$B:$O,6,FALSE),0)</f>
        <v>5878742.1600000001</v>
      </c>
      <c r="K18" s="10">
        <f>IFERROR(VLOOKUP($A$10,'[1]Reporte Devengado Aprobado'!$B:$O,6,FALSE),0)</f>
        <v>5878742.1600000001</v>
      </c>
      <c r="L18" s="10">
        <f>IFERROR(VLOOKUP($A$10,'[1]Reporte Devengado Aprobado'!$B:$O,6,FALSE),0)</f>
        <v>5878742.1600000001</v>
      </c>
      <c r="M18" s="10">
        <f>IFERROR(VLOOKUP($A$10,'[1]Reporte Devengado Aprobado'!$B:$O,6,FALSE),0)</f>
        <v>5878742.1600000001</v>
      </c>
      <c r="N18" s="10">
        <f>IFERROR(VLOOKUP($A$10,'[1]Reporte Devengado Aprobado'!$B:$O,6,FALSE),0)</f>
        <v>5878742.1600000001</v>
      </c>
      <c r="O18" s="10">
        <f>IFERROR(VLOOKUP($A$10,'[1]Reporte Devengado Aprobado'!$B:$O,6,FALSE),0)</f>
        <v>5878742.1600000001</v>
      </c>
      <c r="P18" s="10">
        <f>IFERROR(VLOOKUP($A$10,'[1]Reporte Devengado Aprobado'!$B:$O,6,FALSE),0)</f>
        <v>5878742.1600000001</v>
      </c>
      <c r="Q18" s="10">
        <f>IFERROR(VLOOKUP($A$10,'[1]Reporte Devengado Aprobado'!$B:$O,6,FALSE),0)</f>
        <v>5878742.1600000001</v>
      </c>
      <c r="R18" s="10">
        <f>IFERROR(VLOOKUP(A18,'[1]Reporte Devengado Aprobado'!$B:$O,9,FALSE),0)</f>
        <v>2750</v>
      </c>
      <c r="S18" s="10">
        <f>IFERROR(VLOOKUP($A$10,'[1]Reporte Devengado Aprobado'!$B:$O,6,FALSE),0)</f>
        <v>5878742.1600000001</v>
      </c>
      <c r="T18" s="10">
        <f>IFERROR(VLOOKUP(A18,'[1]Reporte Devengado Aprobado'!$B:$O,10,FALSE),0)</f>
        <v>0</v>
      </c>
      <c r="U18" s="10">
        <f>IFERROR(VLOOKUP(A18,'[1]Reporte Devengado Aprobado'!$B:$O,11,FALSE),0)</f>
        <v>0</v>
      </c>
      <c r="V18" s="10">
        <f>IFERROR(VLOOKUP(A18,'[1]Reporte Devengado Aprobado'!$B:$O,12,FALSE),0)</f>
        <v>0</v>
      </c>
      <c r="W18" s="10">
        <f>IFERROR(VLOOKUP(A18,'[1]Reporte Devengado Aprobado'!$B:$O,13,FALSE),0)</f>
        <v>0</v>
      </c>
      <c r="X18" s="10">
        <f>IFERROR(VLOOKUP(A18,'[1]Reporte Devengado Aprobado'!$B:$O,14,FALSE),0)</f>
        <v>0</v>
      </c>
      <c r="Y18" s="10">
        <f>+C18+D18+E18+F18+G18+H18+R18+T18+U18+V18</f>
        <v>8450</v>
      </c>
      <c r="Z18" s="19"/>
    </row>
    <row r="19" spans="1:26" x14ac:dyDescent="0.25">
      <c r="A19" s="8" t="s">
        <v>38</v>
      </c>
      <c r="B19" s="9" t="s">
        <v>39</v>
      </c>
      <c r="C19" s="10">
        <f>IFERROR(VLOOKUP(A19,'[1]Reporte Devengado Aprobado'!$B:$O,3,FALSE),0)</f>
        <v>0</v>
      </c>
      <c r="D19" s="10">
        <f>IFERROR(VLOOKUP(A19,'[1]Reporte Devengado Aprobado'!$B:$O,4,FALSE),0)</f>
        <v>0</v>
      </c>
      <c r="E19" s="10">
        <f>IFERROR(VLOOKUP(A19,'[1]Reporte Devengado Aprobado'!$B:$O,5,FALSE),0)</f>
        <v>0</v>
      </c>
      <c r="F19" s="10">
        <f>IFERROR(VLOOKUP(A19,'[1]Reporte Devengado Aprobado'!$B:$O,6,FALSE),0)</f>
        <v>0</v>
      </c>
      <c r="G19" s="10">
        <f>IFERROR(VLOOKUP(A19,'[1]Reporte Devengado Aprobado'!$B:$O,7,FALSE),0)</f>
        <v>0</v>
      </c>
      <c r="H19" s="10">
        <f>IFERROR(VLOOKUP(A19,'[1]Reporte Devengado Aprobado'!$B:$O,8,FALSE),0)</f>
        <v>0</v>
      </c>
      <c r="I19" s="10">
        <f>IFERROR(VLOOKUP($A$10,'[1]Reporte Devengado Aprobado'!$B:$O,6,FALSE),0)</f>
        <v>5878742.1600000001</v>
      </c>
      <c r="J19" s="10">
        <f>IFERROR(VLOOKUP($A$10,'[1]Reporte Devengado Aprobado'!$B:$O,6,FALSE),0)</f>
        <v>5878742.1600000001</v>
      </c>
      <c r="K19" s="10">
        <f>IFERROR(VLOOKUP($A$10,'[1]Reporte Devengado Aprobado'!$B:$O,6,FALSE),0)</f>
        <v>5878742.1600000001</v>
      </c>
      <c r="L19" s="10">
        <f>IFERROR(VLOOKUP($A$10,'[1]Reporte Devengado Aprobado'!$B:$O,6,FALSE),0)</f>
        <v>5878742.1600000001</v>
      </c>
      <c r="M19" s="10">
        <f>IFERROR(VLOOKUP($A$10,'[1]Reporte Devengado Aprobado'!$B:$O,6,FALSE),0)</f>
        <v>5878742.1600000001</v>
      </c>
      <c r="N19" s="10">
        <f>IFERROR(VLOOKUP($A$10,'[1]Reporte Devengado Aprobado'!$B:$O,6,FALSE),0)</f>
        <v>5878742.1600000001</v>
      </c>
      <c r="O19" s="10">
        <f>IFERROR(VLOOKUP($A$10,'[1]Reporte Devengado Aprobado'!$B:$O,6,FALSE),0)</f>
        <v>5878742.1600000001</v>
      </c>
      <c r="P19" s="10">
        <f>IFERROR(VLOOKUP($A$10,'[1]Reporte Devengado Aprobado'!$B:$O,6,FALSE),0)</f>
        <v>5878742.1600000001</v>
      </c>
      <c r="Q19" s="10">
        <f>IFERROR(VLOOKUP($A$10,'[1]Reporte Devengado Aprobado'!$B:$O,6,FALSE),0)</f>
        <v>5878742.1600000001</v>
      </c>
      <c r="R19" s="10">
        <f>IFERROR(VLOOKUP(A19,'[1]Reporte Devengado Aprobado'!$B:$O,9,FALSE),0)</f>
        <v>0</v>
      </c>
      <c r="S19" s="10">
        <f>IFERROR(VLOOKUP($A$10,'[1]Reporte Devengado Aprobado'!$B:$O,6,FALSE),0)</f>
        <v>5878742.1600000001</v>
      </c>
      <c r="T19" s="10">
        <f>IFERROR(VLOOKUP(A19,'[1]Reporte Devengado Aprobado'!$B:$O,10,FALSE),0)</f>
        <v>0</v>
      </c>
      <c r="U19" s="10">
        <f>IFERROR(VLOOKUP(A19,'[1]Reporte Devengado Aprobado'!$B:$O,11,FALSE),0)</f>
        <v>0</v>
      </c>
      <c r="V19" s="10">
        <f>IFERROR(VLOOKUP(A19,'[1]Reporte Devengado Aprobado'!$B:$O,12,FALSE),0)</f>
        <v>0</v>
      </c>
      <c r="W19" s="10">
        <f>IFERROR(VLOOKUP(A19,'[1]Reporte Devengado Aprobado'!$B:$O,13,FALSE),0)</f>
        <v>0</v>
      </c>
      <c r="X19" s="10">
        <f>IFERROR(VLOOKUP(A19,'[1]Reporte Devengado Aprobado'!$B:$O,14,FALSE),0)</f>
        <v>0</v>
      </c>
      <c r="Y19" s="10">
        <f t="shared" si="1"/>
        <v>0</v>
      </c>
      <c r="Z19" s="19"/>
    </row>
    <row r="20" spans="1:26" x14ac:dyDescent="0.25">
      <c r="A20" s="8" t="s">
        <v>40</v>
      </c>
      <c r="B20" s="9" t="s">
        <v>41</v>
      </c>
      <c r="C20" s="10">
        <f>IFERROR(VLOOKUP(A20,'[1]Reporte Devengado Aprobado'!$B:$O,3,FALSE),0)</f>
        <v>0</v>
      </c>
      <c r="D20" s="10">
        <f>IFERROR(VLOOKUP(A20,'[1]Reporte Devengado Aprobado'!$B:$O,4,FALSE),0)</f>
        <v>0</v>
      </c>
      <c r="E20" s="10">
        <f>IFERROR(VLOOKUP(A20,'[1]Reporte Devengado Aprobado'!$B:$O,5,FALSE),0)</f>
        <v>432743.76</v>
      </c>
      <c r="F20" s="10">
        <f>IFERROR(VLOOKUP(A20,'[1]Reporte Devengado Aprobado'!$B:$O,6,FALSE),0)</f>
        <v>0</v>
      </c>
      <c r="G20" s="10">
        <f>IFERROR(VLOOKUP(A20,'[1]Reporte Devengado Aprobado'!$B:$O,7,FALSE),0)</f>
        <v>3443585.42</v>
      </c>
      <c r="H20" s="10">
        <f>IFERROR(VLOOKUP(A20,'[1]Reporte Devengado Aprobado'!$B:$O,8,FALSE),0)</f>
        <v>212021.1</v>
      </c>
      <c r="I20" s="10">
        <f>IFERROR(VLOOKUP($A$10,'[1]Reporte Devengado Aprobado'!$B:$O,6,FALSE),0)</f>
        <v>5878742.1600000001</v>
      </c>
      <c r="J20" s="10">
        <f>IFERROR(VLOOKUP($A$10,'[1]Reporte Devengado Aprobado'!$B:$O,6,FALSE),0)</f>
        <v>5878742.1600000001</v>
      </c>
      <c r="K20" s="10">
        <f>IFERROR(VLOOKUP($A$10,'[1]Reporte Devengado Aprobado'!$B:$O,6,FALSE),0)</f>
        <v>5878742.1600000001</v>
      </c>
      <c r="L20" s="10">
        <f>IFERROR(VLOOKUP($A$10,'[1]Reporte Devengado Aprobado'!$B:$O,6,FALSE),0)</f>
        <v>5878742.1600000001</v>
      </c>
      <c r="M20" s="10">
        <f>IFERROR(VLOOKUP($A$10,'[1]Reporte Devengado Aprobado'!$B:$O,6,FALSE),0)</f>
        <v>5878742.1600000001</v>
      </c>
      <c r="N20" s="10">
        <f>IFERROR(VLOOKUP($A$10,'[1]Reporte Devengado Aprobado'!$B:$O,6,FALSE),0)</f>
        <v>5878742.1600000001</v>
      </c>
      <c r="O20" s="10">
        <f>IFERROR(VLOOKUP($A$10,'[1]Reporte Devengado Aprobado'!$B:$O,6,FALSE),0)</f>
        <v>5878742.1600000001</v>
      </c>
      <c r="P20" s="10">
        <f>IFERROR(VLOOKUP($A$10,'[1]Reporte Devengado Aprobado'!$B:$O,6,FALSE),0)</f>
        <v>5878742.1600000001</v>
      </c>
      <c r="Q20" s="10">
        <f>IFERROR(VLOOKUP($A$10,'[1]Reporte Devengado Aprobado'!$B:$O,6,FALSE),0)</f>
        <v>5878742.1600000001</v>
      </c>
      <c r="R20" s="10">
        <f>IFERROR(VLOOKUP(A20,'[1]Reporte Devengado Aprobado'!$B:$O,9,FALSE),0)</f>
        <v>27140</v>
      </c>
      <c r="S20" s="10">
        <f>IFERROR(VLOOKUP($A$10,'[1]Reporte Devengado Aprobado'!$B:$O,6,FALSE),0)</f>
        <v>5878742.1600000001</v>
      </c>
      <c r="T20" s="10">
        <f>IFERROR(VLOOKUP(A20,'[1]Reporte Devengado Aprobado'!$B:$O,10,FALSE),0)</f>
        <v>96914.11</v>
      </c>
      <c r="U20" s="10">
        <f>IFERROR(VLOOKUP(A20,'[1]Reporte Devengado Aprobado'!$B:$O,11,FALSE),0)</f>
        <v>2219843.46</v>
      </c>
      <c r="V20" s="10">
        <f>IFERROR(VLOOKUP(A20,'[1]Reporte Devengado Aprobado'!$B:$O,12,FALSE),0)</f>
        <v>45614.259999999995</v>
      </c>
      <c r="W20" s="10">
        <f>IFERROR(VLOOKUP(A20,'[1]Reporte Devengado Aprobado'!$B:$O,13,FALSE),0)</f>
        <v>0</v>
      </c>
      <c r="X20" s="10">
        <f>IFERROR(VLOOKUP(A20,'[1]Reporte Devengado Aprobado'!$B:$O,14,FALSE),0)</f>
        <v>0</v>
      </c>
      <c r="Y20" s="10">
        <f>+E20+G20+H20+R20+T20+U20+V20</f>
        <v>6477862.1099999994</v>
      </c>
    </row>
    <row r="21" spans="1:26" x14ac:dyDescent="0.25">
      <c r="A21" s="8" t="s">
        <v>42</v>
      </c>
      <c r="B21" s="9" t="s">
        <v>43</v>
      </c>
      <c r="C21" s="10">
        <f>IFERROR(VLOOKUP(A21,'[1]Reporte Devengado Aprobado'!$B:$O,3,FALSE),0)</f>
        <v>129520.05</v>
      </c>
      <c r="D21" s="10">
        <f>IFERROR(VLOOKUP(A21,'[1]Reporte Devengado Aprobado'!$B:$O,4,FALSE),0)</f>
        <v>464950.76</v>
      </c>
      <c r="E21" s="10">
        <f>IFERROR(VLOOKUP(A21,'[1]Reporte Devengado Aprobado'!$B:$O,5,FALSE),0)</f>
        <v>198654.48</v>
      </c>
      <c r="F21" s="10">
        <f>IFERROR(VLOOKUP(A21,'[1]Reporte Devengado Aprobado'!$B:$O,6,FALSE),0)</f>
        <v>161121.01999999999</v>
      </c>
      <c r="G21" s="10">
        <f>IFERROR(VLOOKUP(A21,'[1]Reporte Devengado Aprobado'!$B:$O,7,FALSE),0)</f>
        <v>194814.77</v>
      </c>
      <c r="H21" s="10">
        <f>IFERROR(VLOOKUP(A21,'[1]Reporte Devengado Aprobado'!$B:$O,8,FALSE),0)</f>
        <v>204911.74</v>
      </c>
      <c r="I21" s="10">
        <f>IFERROR(VLOOKUP($A$10,'[1]Reporte Devengado Aprobado'!$B:$O,6,FALSE),0)</f>
        <v>5878742.1600000001</v>
      </c>
      <c r="J21" s="10">
        <f>IFERROR(VLOOKUP($A$10,'[1]Reporte Devengado Aprobado'!$B:$O,6,FALSE),0)</f>
        <v>5878742.1600000001</v>
      </c>
      <c r="K21" s="10">
        <f>IFERROR(VLOOKUP($A$10,'[1]Reporte Devengado Aprobado'!$B:$O,6,FALSE),0)</f>
        <v>5878742.1600000001</v>
      </c>
      <c r="L21" s="10">
        <f>IFERROR(VLOOKUP($A$10,'[1]Reporte Devengado Aprobado'!$B:$O,6,FALSE),0)</f>
        <v>5878742.1600000001</v>
      </c>
      <c r="M21" s="10">
        <f>IFERROR(VLOOKUP($A$10,'[1]Reporte Devengado Aprobado'!$B:$O,6,FALSE),0)</f>
        <v>5878742.1600000001</v>
      </c>
      <c r="N21" s="10">
        <f>IFERROR(VLOOKUP($A$10,'[1]Reporte Devengado Aprobado'!$B:$O,6,FALSE),0)</f>
        <v>5878742.1600000001</v>
      </c>
      <c r="O21" s="10">
        <f>IFERROR(VLOOKUP($A$10,'[1]Reporte Devengado Aprobado'!$B:$O,6,FALSE),0)</f>
        <v>5878742.1600000001</v>
      </c>
      <c r="P21" s="10">
        <f>IFERROR(VLOOKUP($A$10,'[1]Reporte Devengado Aprobado'!$B:$O,6,FALSE),0)</f>
        <v>5878742.1600000001</v>
      </c>
      <c r="Q21" s="10">
        <f>IFERROR(VLOOKUP($A$10,'[1]Reporte Devengado Aprobado'!$B:$O,6,FALSE),0)</f>
        <v>5878742.1600000001</v>
      </c>
      <c r="R21" s="10">
        <f>IFERROR(VLOOKUP(A21,'[1]Reporte Devengado Aprobado'!$B:$O,9,FALSE),0)</f>
        <v>183745.84</v>
      </c>
      <c r="S21" s="10">
        <f>IFERROR(VLOOKUP($A$10,'[1]Reporte Devengado Aprobado'!$B:$O,6,FALSE),0)</f>
        <v>5878742.1600000001</v>
      </c>
      <c r="T21" s="10">
        <f>IFERROR(VLOOKUP(A21,'[1]Reporte Devengado Aprobado'!$B:$O,10,FALSE),0)</f>
        <v>187489</v>
      </c>
      <c r="U21" s="10">
        <f>IFERROR(VLOOKUP(A21,'[1]Reporte Devengado Aprobado'!$B:$O,11,FALSE),0)</f>
        <v>194180.29</v>
      </c>
      <c r="V21" s="10">
        <f>IFERROR(VLOOKUP(A21,'[1]Reporte Devengado Aprobado'!$B:$O,12,FALSE),0)</f>
        <v>184378.6</v>
      </c>
      <c r="W21" s="10">
        <f>IFERROR(VLOOKUP(A21,'[1]Reporte Devengado Aprobado'!$B:$O,13,FALSE),0)</f>
        <v>0</v>
      </c>
      <c r="X21" s="10">
        <f>IFERROR(VLOOKUP(A21,'[1]Reporte Devengado Aprobado'!$B:$O,14,FALSE),0)</f>
        <v>0</v>
      </c>
      <c r="Y21" s="10">
        <f>+C21+D21+E21+F21+G21+H21+R21+T21+U21+V21</f>
        <v>2103766.5500000003</v>
      </c>
    </row>
    <row r="22" spans="1:26" ht="45" customHeight="1" x14ac:dyDescent="0.25">
      <c r="A22" s="8" t="s">
        <v>44</v>
      </c>
      <c r="B22" s="9" t="s">
        <v>45</v>
      </c>
      <c r="C22" s="10">
        <f>IFERROR(VLOOKUP(A22,'[1]Reporte Devengado Aprobado'!$B:$O,3,FALSE),0)</f>
        <v>0</v>
      </c>
      <c r="D22" s="10">
        <f>IFERROR(VLOOKUP(A22,'[1]Reporte Devengado Aprobado'!$B:$O,4,FALSE),0)</f>
        <v>973.5</v>
      </c>
      <c r="E22" s="10">
        <f>IFERROR(VLOOKUP(A22,'[1]Reporte Devengado Aprobado'!$B:$O,5,FALSE),0)</f>
        <v>3758.3</v>
      </c>
      <c r="F22" s="10">
        <f>IFERROR(VLOOKUP(A22,'[1]Reporte Devengado Aprobado'!$B:$O,6,FALSE),0)</f>
        <v>154925.35</v>
      </c>
      <c r="G22" s="10">
        <f>IFERROR(VLOOKUP(A22,'[1]Reporte Devengado Aprobado'!$B:$O,7,FALSE),0)</f>
        <v>0</v>
      </c>
      <c r="H22" s="10">
        <f>IFERROR(VLOOKUP(A22,'[1]Reporte Devengado Aprobado'!$B:$O,8,FALSE),0)</f>
        <v>9600</v>
      </c>
      <c r="I22" s="10">
        <f>IFERROR(VLOOKUP($A$10,'[1]Reporte Devengado Aprobado'!$B:$O,6,FALSE),0)</f>
        <v>5878742.1600000001</v>
      </c>
      <c r="J22" s="10">
        <f>IFERROR(VLOOKUP($A$10,'[1]Reporte Devengado Aprobado'!$B:$O,6,FALSE),0)</f>
        <v>5878742.1600000001</v>
      </c>
      <c r="K22" s="10">
        <f>IFERROR(VLOOKUP($A$10,'[1]Reporte Devengado Aprobado'!$B:$O,6,FALSE),0)</f>
        <v>5878742.1600000001</v>
      </c>
      <c r="L22" s="10">
        <f>IFERROR(VLOOKUP($A$10,'[1]Reporte Devengado Aprobado'!$B:$O,6,FALSE),0)</f>
        <v>5878742.1600000001</v>
      </c>
      <c r="M22" s="10">
        <f>IFERROR(VLOOKUP($A$10,'[1]Reporte Devengado Aprobado'!$B:$O,6,FALSE),0)</f>
        <v>5878742.1600000001</v>
      </c>
      <c r="N22" s="10">
        <f>IFERROR(VLOOKUP($A$10,'[1]Reporte Devengado Aprobado'!$B:$O,6,FALSE),0)</f>
        <v>5878742.1600000001</v>
      </c>
      <c r="O22" s="10">
        <f>IFERROR(VLOOKUP($A$10,'[1]Reporte Devengado Aprobado'!$B:$O,6,FALSE),0)</f>
        <v>5878742.1600000001</v>
      </c>
      <c r="P22" s="10">
        <f>IFERROR(VLOOKUP($A$10,'[1]Reporte Devengado Aprobado'!$B:$O,6,FALSE),0)</f>
        <v>5878742.1600000001</v>
      </c>
      <c r="Q22" s="10">
        <f>IFERROR(VLOOKUP($A$10,'[1]Reporte Devengado Aprobado'!$B:$O,6,FALSE),0)</f>
        <v>5878742.1600000001</v>
      </c>
      <c r="R22" s="10">
        <f>IFERROR(VLOOKUP(A22,'[1]Reporte Devengado Aprobado'!$B:$O,9,FALSE),0)</f>
        <v>70408.52</v>
      </c>
      <c r="S22" s="10">
        <f>IFERROR(VLOOKUP($A$10,'[1]Reporte Devengado Aprobado'!$B:$O,6,FALSE),0)</f>
        <v>5878742.1600000001</v>
      </c>
      <c r="T22" s="10">
        <f>IFERROR(VLOOKUP(A22,'[1]Reporte Devengado Aprobado'!$B:$O,10,FALSE),0)</f>
        <v>60045.83</v>
      </c>
      <c r="U22" s="10">
        <f>IFERROR(VLOOKUP(A22,'[1]Reporte Devengado Aprobado'!$B:$O,11,FALSE),0)</f>
        <v>81959.399999999994</v>
      </c>
      <c r="V22" s="10">
        <f>IFERROR(VLOOKUP(A22,'[1]Reporte Devengado Aprobado'!$B:$O,12,FALSE),0)</f>
        <v>796.5</v>
      </c>
      <c r="W22" s="10">
        <f>IFERROR(VLOOKUP(A22,'[1]Reporte Devengado Aprobado'!$B:$O,13,FALSE),0)</f>
        <v>0</v>
      </c>
      <c r="X22" s="10">
        <f>IFERROR(VLOOKUP(A22,'[1]Reporte Devengado Aprobado'!$B:$O,14,FALSE),0)</f>
        <v>0</v>
      </c>
      <c r="Y22" s="10">
        <f>+C22+D22+E22+F22+G22+H22+R22+T22+U22+V22</f>
        <v>382467.4</v>
      </c>
    </row>
    <row r="23" spans="1:26" ht="31.5" x14ac:dyDescent="0.25">
      <c r="A23" s="8" t="s">
        <v>46</v>
      </c>
      <c r="B23" s="9" t="s">
        <v>47</v>
      </c>
      <c r="C23" s="10">
        <f>IFERROR(VLOOKUP(A23,'[1]Reporte Devengado Aprobado'!$B:$O,3,FALSE),0)</f>
        <v>53289.13</v>
      </c>
      <c r="D23" s="10">
        <f>IFERROR(VLOOKUP(A23,'[1]Reporte Devengado Aprobado'!$B:$O,4,FALSE),0)</f>
        <v>258649.27</v>
      </c>
      <c r="E23" s="10">
        <f>IFERROR(VLOOKUP(A23,'[1]Reporte Devengado Aprobado'!$B:$O,5,FALSE),0)</f>
        <v>476472.3</v>
      </c>
      <c r="F23" s="10">
        <f>IFERROR(VLOOKUP(A23,'[1]Reporte Devengado Aprobado'!$B:$O,6,FALSE),0)</f>
        <v>58214.720000000001</v>
      </c>
      <c r="G23" s="10">
        <f>IFERROR(VLOOKUP(A23,'[1]Reporte Devengado Aprobado'!$B:$O,7,FALSE),0)</f>
        <v>210204.99</v>
      </c>
      <c r="H23" s="10">
        <f>IFERROR(VLOOKUP(A23,'[1]Reporte Devengado Aprobado'!$B:$O,8,FALSE),0)</f>
        <v>601622.22</v>
      </c>
      <c r="I23" s="10">
        <f>IFERROR(VLOOKUP($A$10,'[1]Reporte Devengado Aprobado'!$B:$O,6,FALSE),0)</f>
        <v>5878742.1600000001</v>
      </c>
      <c r="J23" s="10">
        <f>IFERROR(VLOOKUP($A$10,'[1]Reporte Devengado Aprobado'!$B:$O,6,FALSE),0)</f>
        <v>5878742.1600000001</v>
      </c>
      <c r="K23" s="10">
        <f>IFERROR(VLOOKUP($A$10,'[1]Reporte Devengado Aprobado'!$B:$O,6,FALSE),0)</f>
        <v>5878742.1600000001</v>
      </c>
      <c r="L23" s="10">
        <f>IFERROR(VLOOKUP($A$10,'[1]Reporte Devengado Aprobado'!$B:$O,6,FALSE),0)</f>
        <v>5878742.1600000001</v>
      </c>
      <c r="M23" s="10">
        <f>IFERROR(VLOOKUP($A$10,'[1]Reporte Devengado Aprobado'!$B:$O,6,FALSE),0)</f>
        <v>5878742.1600000001</v>
      </c>
      <c r="N23" s="10">
        <f>IFERROR(VLOOKUP($A$10,'[1]Reporte Devengado Aprobado'!$B:$O,6,FALSE),0)</f>
        <v>5878742.1600000001</v>
      </c>
      <c r="O23" s="10">
        <f>IFERROR(VLOOKUP($A$10,'[1]Reporte Devengado Aprobado'!$B:$O,6,FALSE),0)</f>
        <v>5878742.1600000001</v>
      </c>
      <c r="P23" s="10">
        <f>IFERROR(VLOOKUP($A$10,'[1]Reporte Devengado Aprobado'!$B:$O,6,FALSE),0)</f>
        <v>5878742.1600000001</v>
      </c>
      <c r="Q23" s="10">
        <f>IFERROR(VLOOKUP($A$10,'[1]Reporte Devengado Aprobado'!$B:$O,6,FALSE),0)</f>
        <v>5878742.1600000001</v>
      </c>
      <c r="R23" s="10">
        <f>IFERROR(VLOOKUP(A23,'[1]Reporte Devengado Aprobado'!$B:$O,9,FALSE),0)</f>
        <v>303668.8</v>
      </c>
      <c r="S23" s="10">
        <f>IFERROR(VLOOKUP($A$10,'[1]Reporte Devengado Aprobado'!$B:$O,6,FALSE),0)</f>
        <v>5878742.1600000001</v>
      </c>
      <c r="T23" s="10">
        <f>IFERROR(VLOOKUP(A23,'[1]Reporte Devengado Aprobado'!$B:$O,10,FALSE),0)</f>
        <v>304405.76000000001</v>
      </c>
      <c r="U23" s="10">
        <f>IFERROR(VLOOKUP(A23,'[1]Reporte Devengado Aprobado'!$B:$O,11,FALSE),0)</f>
        <v>295414.21999999997</v>
      </c>
      <c r="V23" s="10">
        <f>IFERROR(VLOOKUP(A23,'[1]Reporte Devengado Aprobado'!$B:$O,12,FALSE),0)</f>
        <v>351515.98</v>
      </c>
      <c r="W23" s="10">
        <f>IFERROR(VLOOKUP(A23,'[1]Reporte Devengado Aprobado'!$B:$O,13,FALSE),0)</f>
        <v>0</v>
      </c>
      <c r="X23" s="10">
        <f>IFERROR(VLOOKUP(A23,'[1]Reporte Devengado Aprobado'!$B:$O,14,FALSE),0)</f>
        <v>0</v>
      </c>
      <c r="Y23" s="10">
        <f>+C23+D23+E23+F23+G23+H23+R23+T23+U23+V23</f>
        <v>2913457.39</v>
      </c>
    </row>
    <row r="24" spans="1:26" x14ac:dyDescent="0.25">
      <c r="A24" s="8" t="s">
        <v>48</v>
      </c>
      <c r="B24" s="9" t="s">
        <v>49</v>
      </c>
      <c r="C24" s="10">
        <f>IFERROR(VLOOKUP(A24,'[1]Reporte Devengado Aprobado'!$B:$O,3,FALSE),0)</f>
        <v>0</v>
      </c>
      <c r="D24" s="10">
        <f>IFERROR(VLOOKUP(A24,'[1]Reporte Devengado Aprobado'!$B:$O,4,FALSE),0)</f>
        <v>220236.97</v>
      </c>
      <c r="E24" s="10">
        <f>IFERROR(VLOOKUP(A24,'[1]Reporte Devengado Aprobado'!$B:$O,5,FALSE),0)</f>
        <v>70397.03</v>
      </c>
      <c r="F24" s="10">
        <f>IFERROR(VLOOKUP(A24,'[1]Reporte Devengado Aprobado'!$B:$O,6,FALSE),0)</f>
        <v>0</v>
      </c>
      <c r="G24" s="10">
        <f>IFERROR(VLOOKUP(A24,'[1]Reporte Devengado Aprobado'!$B:$O,7,FALSE),0)</f>
        <v>164692.6</v>
      </c>
      <c r="H24" s="10">
        <f>IFERROR(VLOOKUP(A24,'[1]Reporte Devengado Aprobado'!$B:$O,8,FALSE),0)</f>
        <v>0</v>
      </c>
      <c r="I24" s="10">
        <f>IFERROR(VLOOKUP($A$10,'[1]Reporte Devengado Aprobado'!$B:$O,6,FALSE),0)</f>
        <v>5878742.1600000001</v>
      </c>
      <c r="J24" s="10">
        <f>IFERROR(VLOOKUP($A$10,'[1]Reporte Devengado Aprobado'!$B:$O,6,FALSE),0)</f>
        <v>5878742.1600000001</v>
      </c>
      <c r="K24" s="10">
        <f>IFERROR(VLOOKUP($A$10,'[1]Reporte Devengado Aprobado'!$B:$O,6,FALSE),0)</f>
        <v>5878742.1600000001</v>
      </c>
      <c r="L24" s="10">
        <f>IFERROR(VLOOKUP($A$10,'[1]Reporte Devengado Aprobado'!$B:$O,6,FALSE),0)</f>
        <v>5878742.1600000001</v>
      </c>
      <c r="M24" s="10">
        <f>IFERROR(VLOOKUP($A$10,'[1]Reporte Devengado Aprobado'!$B:$O,6,FALSE),0)</f>
        <v>5878742.1600000001</v>
      </c>
      <c r="N24" s="10">
        <f>IFERROR(VLOOKUP($A$10,'[1]Reporte Devengado Aprobado'!$B:$O,6,FALSE),0)</f>
        <v>5878742.1600000001</v>
      </c>
      <c r="O24" s="10">
        <f>IFERROR(VLOOKUP($A$10,'[1]Reporte Devengado Aprobado'!$B:$O,6,FALSE),0)</f>
        <v>5878742.1600000001</v>
      </c>
      <c r="P24" s="10">
        <f>IFERROR(VLOOKUP($A$10,'[1]Reporte Devengado Aprobado'!$B:$O,6,FALSE),0)</f>
        <v>5878742.1600000001</v>
      </c>
      <c r="Q24" s="10">
        <f>IFERROR(VLOOKUP($A$10,'[1]Reporte Devengado Aprobado'!$B:$O,6,FALSE),0)</f>
        <v>5878742.1600000001</v>
      </c>
      <c r="R24" s="10">
        <f>IFERROR(VLOOKUP(A24,'[1]Reporte Devengado Aprobado'!$B:$O,9,FALSE),0)</f>
        <v>0</v>
      </c>
      <c r="S24" s="10">
        <f>IFERROR(VLOOKUP($A$10,'[1]Reporte Devengado Aprobado'!$B:$O,6,FALSE),0)</f>
        <v>5878742.1600000001</v>
      </c>
      <c r="T24" s="10">
        <f>IFERROR(VLOOKUP(A24,'[1]Reporte Devengado Aprobado'!$B:$O,10,FALSE),0)</f>
        <v>265500</v>
      </c>
      <c r="U24" s="10">
        <f>IFERROR(VLOOKUP(A24,'[1]Reporte Devengado Aprobado'!$B:$O,11,FALSE),0)</f>
        <v>134449.20000000001</v>
      </c>
      <c r="V24" s="10">
        <f>IFERROR(VLOOKUP(A24,'[1]Reporte Devengado Aprobado'!$B:$O,12,FALSE),0)</f>
        <v>75614.399999999994</v>
      </c>
      <c r="W24" s="10">
        <f>IFERROR(VLOOKUP(A24,'[1]Reporte Devengado Aprobado'!$B:$O,13,FALSE),0)</f>
        <v>0</v>
      </c>
      <c r="X24" s="10">
        <f>IFERROR(VLOOKUP(A24,'[1]Reporte Devengado Aprobado'!$B:$O,14,FALSE),0)</f>
        <v>0</v>
      </c>
      <c r="Y24" s="10">
        <f>+C24+D24+E24+F24+G24+T24+U24+V24</f>
        <v>930890.20000000007</v>
      </c>
    </row>
    <row r="25" spans="1:26" s="1" customFormat="1" x14ac:dyDescent="0.25">
      <c r="A25" s="5">
        <v>2.2999999999999998</v>
      </c>
      <c r="B25" s="6" t="s">
        <v>18</v>
      </c>
      <c r="C25" s="7">
        <f>SUM(C26:C34)</f>
        <v>200100</v>
      </c>
      <c r="D25" s="7">
        <f t="shared" ref="D25:X25" si="3">SUM(D26:D34)</f>
        <v>252602.44</v>
      </c>
      <c r="E25" s="7">
        <f t="shared" si="3"/>
        <v>399775.1</v>
      </c>
      <c r="F25" s="7">
        <f t="shared" si="3"/>
        <v>984984</v>
      </c>
      <c r="G25" s="7">
        <f t="shared" si="3"/>
        <v>374153.86</v>
      </c>
      <c r="H25" s="7">
        <f t="shared" si="3"/>
        <v>473584.88</v>
      </c>
      <c r="I25" s="7">
        <f t="shared" si="3"/>
        <v>52908679.439999998</v>
      </c>
      <c r="J25" s="7">
        <f t="shared" si="3"/>
        <v>52908679.439999998</v>
      </c>
      <c r="K25" s="7">
        <f t="shared" si="3"/>
        <v>52908679.439999998</v>
      </c>
      <c r="L25" s="7">
        <f t="shared" si="3"/>
        <v>52908679.439999998</v>
      </c>
      <c r="M25" s="7">
        <f t="shared" si="3"/>
        <v>52908679.439999998</v>
      </c>
      <c r="N25" s="7">
        <f t="shared" si="3"/>
        <v>52908679.439999998</v>
      </c>
      <c r="O25" s="7">
        <f t="shared" si="3"/>
        <v>52908679.439999998</v>
      </c>
      <c r="P25" s="7">
        <f t="shared" si="3"/>
        <v>52908679.439999998</v>
      </c>
      <c r="Q25" s="7">
        <f t="shared" si="3"/>
        <v>52908679.439999998</v>
      </c>
      <c r="R25" s="7">
        <f t="shared" si="3"/>
        <v>853150</v>
      </c>
      <c r="S25" s="7">
        <f t="shared" si="3"/>
        <v>52908679.439999998</v>
      </c>
      <c r="T25" s="7">
        <f t="shared" si="3"/>
        <v>832432.22</v>
      </c>
      <c r="U25" s="7">
        <f t="shared" si="3"/>
        <v>504964.51999999996</v>
      </c>
      <c r="V25" s="7">
        <f t="shared" si="3"/>
        <v>436359.33999999997</v>
      </c>
      <c r="W25" s="7">
        <f t="shared" si="3"/>
        <v>0</v>
      </c>
      <c r="X25" s="7">
        <f t="shared" si="3"/>
        <v>0</v>
      </c>
      <c r="Y25" s="7">
        <f>+Y26+Y27+Y28+Y30+Y31+Y32+Y34</f>
        <v>5312106.3599999994</v>
      </c>
    </row>
    <row r="26" spans="1:26" x14ac:dyDescent="0.25">
      <c r="A26" s="8" t="s">
        <v>50</v>
      </c>
      <c r="B26" s="9" t="s">
        <v>51</v>
      </c>
      <c r="C26" s="10">
        <f>IFERROR(VLOOKUP(A26,'[1]Reporte Devengado Aprobado'!$B:$O,3,FALSE),0)</f>
        <v>0</v>
      </c>
      <c r="D26" s="10">
        <f>IFERROR(VLOOKUP(A26,'[1]Reporte Devengado Aprobado'!$B:$O,4,FALSE),0)</f>
        <v>32252.44</v>
      </c>
      <c r="E26" s="10">
        <f>IFERROR(VLOOKUP(A26,'[1]Reporte Devengado Aprobado'!$B:$O,5,FALSE),0)</f>
        <v>19932.5</v>
      </c>
      <c r="F26" s="10">
        <f>IFERROR(VLOOKUP(A26,'[1]Reporte Devengado Aprobado'!$B:$O,6,FALSE),0)</f>
        <v>0</v>
      </c>
      <c r="G26" s="10">
        <f>IFERROR(VLOOKUP(A26,'[1]Reporte Devengado Aprobado'!$B:$O,7,FALSE),0)</f>
        <v>54652.32</v>
      </c>
      <c r="H26" s="10"/>
      <c r="I26" s="10">
        <f>IFERROR(VLOOKUP($A$10,'[1]Reporte Devengado Aprobado'!$B:$O,6,FALSE),0)</f>
        <v>5878742.1600000001</v>
      </c>
      <c r="J26" s="10">
        <f>IFERROR(VLOOKUP($A$10,'[1]Reporte Devengado Aprobado'!$B:$O,6,FALSE),0)</f>
        <v>5878742.1600000001</v>
      </c>
      <c r="K26" s="10">
        <f>IFERROR(VLOOKUP($A$10,'[1]Reporte Devengado Aprobado'!$B:$O,6,FALSE),0)</f>
        <v>5878742.1600000001</v>
      </c>
      <c r="L26" s="10">
        <f>IFERROR(VLOOKUP($A$10,'[1]Reporte Devengado Aprobado'!$B:$O,6,FALSE),0)</f>
        <v>5878742.1600000001</v>
      </c>
      <c r="M26" s="10">
        <f>IFERROR(VLOOKUP($A$10,'[1]Reporte Devengado Aprobado'!$B:$O,6,FALSE),0)</f>
        <v>5878742.1600000001</v>
      </c>
      <c r="N26" s="10">
        <f>IFERROR(VLOOKUP($A$10,'[1]Reporte Devengado Aprobado'!$B:$O,6,FALSE),0)</f>
        <v>5878742.1600000001</v>
      </c>
      <c r="O26" s="10">
        <f>IFERROR(VLOOKUP($A$10,'[1]Reporte Devengado Aprobado'!$B:$O,6,FALSE),0)</f>
        <v>5878742.1600000001</v>
      </c>
      <c r="P26" s="10">
        <f>IFERROR(VLOOKUP($A$10,'[1]Reporte Devengado Aprobado'!$B:$O,6,FALSE),0)</f>
        <v>5878742.1600000001</v>
      </c>
      <c r="Q26" s="10">
        <f>IFERROR(VLOOKUP($A$10,'[1]Reporte Devengado Aprobado'!$B:$O,6,FALSE),0)</f>
        <v>5878742.1600000001</v>
      </c>
      <c r="R26" s="10">
        <f>IFERROR(VLOOKUP(A26,'[1]Reporte Devengado Aprobado'!$B:$O,9,FALSE),0)</f>
        <v>0</v>
      </c>
      <c r="S26" s="10">
        <f>IFERROR(VLOOKUP($A$10,'[1]Reporte Devengado Aprobado'!$B:$O,6,FALSE),0)</f>
        <v>5878742.1600000001</v>
      </c>
      <c r="T26" s="10">
        <f>IFERROR(VLOOKUP(A26,'[1]Reporte Devengado Aprobado'!$B:$O,10,FALSE),0)</f>
        <v>21250</v>
      </c>
      <c r="U26" s="10">
        <f>IFERROR(VLOOKUP(A26,'[1]Reporte Devengado Aprobado'!$B:$O,11,FALSE),0)</f>
        <v>86109.88</v>
      </c>
      <c r="V26" s="10">
        <f>IFERROR(VLOOKUP(A26,'[1]Reporte Devengado Aprobado'!$B:$O,12,FALSE),0)</f>
        <v>8400</v>
      </c>
      <c r="W26" s="10">
        <f>IFERROR(VLOOKUP(A26,'[1]Reporte Devengado Aprobado'!$B:$O,13,FALSE),0)</f>
        <v>0</v>
      </c>
      <c r="X26" s="10">
        <f>IFERROR(VLOOKUP(A26,'[1]Reporte Devengado Aprobado'!$B:$O,14,FALSE),0)</f>
        <v>0</v>
      </c>
      <c r="Y26" s="10">
        <f>+D26+E26+G26+T26+U26+V26</f>
        <v>222597.14</v>
      </c>
      <c r="Z26" s="20"/>
    </row>
    <row r="27" spans="1:26" x14ac:dyDescent="0.25">
      <c r="A27" s="8" t="s">
        <v>52</v>
      </c>
      <c r="B27" s="9" t="s">
        <v>53</v>
      </c>
      <c r="C27" s="10">
        <f>IFERROR(VLOOKUP(A27,'[1]Reporte Devengado Aprobado'!$B:$O,3,FALSE),0)</f>
        <v>0</v>
      </c>
      <c r="D27" s="10">
        <f>IFERROR(VLOOKUP(A27,'[1]Reporte Devengado Aprobado'!$B:$O,4,FALSE),0)</f>
        <v>0</v>
      </c>
      <c r="E27" s="10">
        <f>IFERROR(VLOOKUP(A27,'[1]Reporte Devengado Aprobado'!$B:$O,5,FALSE),0)</f>
        <v>0</v>
      </c>
      <c r="F27" s="10">
        <f>IFERROR(VLOOKUP(A27,'[1]Reporte Devengado Aprobado'!$B:$O,6,FALSE),0)</f>
        <v>590</v>
      </c>
      <c r="G27" s="10">
        <f>IFERROR(VLOOKUP(A27,'[1]Reporte Devengado Aprobado'!$B:$O,7,FALSE),0)</f>
        <v>21122</v>
      </c>
      <c r="H27" s="10">
        <v>311549.83</v>
      </c>
      <c r="I27" s="10">
        <f>IFERROR(VLOOKUP($A$10,'[1]Reporte Devengado Aprobado'!$B:$O,6,FALSE),0)</f>
        <v>5878742.1600000001</v>
      </c>
      <c r="J27" s="10">
        <f>IFERROR(VLOOKUP($A$10,'[1]Reporte Devengado Aprobado'!$B:$O,6,FALSE),0)</f>
        <v>5878742.1600000001</v>
      </c>
      <c r="K27" s="10">
        <f>IFERROR(VLOOKUP($A$10,'[1]Reporte Devengado Aprobado'!$B:$O,6,FALSE),0)</f>
        <v>5878742.1600000001</v>
      </c>
      <c r="L27" s="10">
        <f>IFERROR(VLOOKUP($A$10,'[1]Reporte Devengado Aprobado'!$B:$O,6,FALSE),0)</f>
        <v>5878742.1600000001</v>
      </c>
      <c r="M27" s="10">
        <f>IFERROR(VLOOKUP($A$10,'[1]Reporte Devengado Aprobado'!$B:$O,6,FALSE),0)</f>
        <v>5878742.1600000001</v>
      </c>
      <c r="N27" s="10">
        <f>IFERROR(VLOOKUP($A$10,'[1]Reporte Devengado Aprobado'!$B:$O,6,FALSE),0)</f>
        <v>5878742.1600000001</v>
      </c>
      <c r="O27" s="10">
        <f>IFERROR(VLOOKUP($A$10,'[1]Reporte Devengado Aprobado'!$B:$O,6,FALSE),0)</f>
        <v>5878742.1600000001</v>
      </c>
      <c r="P27" s="10">
        <f>IFERROR(VLOOKUP($A$10,'[1]Reporte Devengado Aprobado'!$B:$O,6,FALSE),0)</f>
        <v>5878742.1600000001</v>
      </c>
      <c r="Q27" s="10">
        <f>IFERROR(VLOOKUP($A$10,'[1]Reporte Devengado Aprobado'!$B:$O,6,FALSE),0)</f>
        <v>5878742.1600000001</v>
      </c>
      <c r="R27" s="10">
        <f>IFERROR(VLOOKUP(A27,'[1]Reporte Devengado Aprobado'!$B:$O,9,FALSE),0)</f>
        <v>0</v>
      </c>
      <c r="S27" s="10">
        <f>IFERROR(VLOOKUP($A$10,'[1]Reporte Devengado Aprobado'!$B:$O,6,FALSE),0)</f>
        <v>5878742.1600000001</v>
      </c>
      <c r="T27" s="10">
        <f>IFERROR(VLOOKUP(A27,'[1]Reporte Devengado Aprobado'!$B:$O,10,FALSE),0)</f>
        <v>0</v>
      </c>
      <c r="U27" s="10">
        <f>IFERROR(VLOOKUP(A27,'[1]Reporte Devengado Aprobado'!$B:$O,11,FALSE),0)</f>
        <v>31199.96</v>
      </c>
      <c r="V27" s="10">
        <f>IFERROR(VLOOKUP(A27,'[1]Reporte Devengado Aprobado'!$B:$O,12,FALSE),0)</f>
        <v>0</v>
      </c>
      <c r="W27" s="10">
        <f>IFERROR(VLOOKUP(A27,'[1]Reporte Devengado Aprobado'!$B:$O,13,FALSE),0)</f>
        <v>0</v>
      </c>
      <c r="X27" s="10">
        <f>IFERROR(VLOOKUP(A27,'[1]Reporte Devengado Aprobado'!$B:$O,14,FALSE),0)</f>
        <v>0</v>
      </c>
      <c r="Y27" s="10">
        <f>+C27+D27+E27+F27+G27+H27+R27+T27+U27+V27</f>
        <v>364461.79000000004</v>
      </c>
    </row>
    <row r="28" spans="1:26" x14ac:dyDescent="0.25">
      <c r="A28" s="8" t="s">
        <v>54</v>
      </c>
      <c r="B28" s="9" t="s">
        <v>55</v>
      </c>
      <c r="C28" s="10">
        <f>IFERROR(VLOOKUP(A28,'[1]Reporte Devengado Aprobado'!$B:$O,3,FALSE),0)</f>
        <v>0</v>
      </c>
      <c r="D28" s="10">
        <f>IFERROR(VLOOKUP(A28,'[1]Reporte Devengado Aprobado'!$B:$O,4,FALSE),0)</f>
        <v>0</v>
      </c>
      <c r="E28" s="10">
        <f>IFERROR(VLOOKUP(A28,'[1]Reporte Devengado Aprobado'!$B:$O,5,FALSE),0)</f>
        <v>0</v>
      </c>
      <c r="F28" s="10">
        <f>IFERROR(VLOOKUP(A28,'[1]Reporte Devengado Aprobado'!$B:$O,6,FALSE),0)</f>
        <v>0</v>
      </c>
      <c r="G28" s="10">
        <f>IFERROR(VLOOKUP(A28,'[1]Reporte Devengado Aprobado'!$B:$O,7,FALSE),0)</f>
        <v>8991.01</v>
      </c>
      <c r="H28" s="10">
        <f>IFERROR(VLOOKUP(A28,'[1]Reporte Devengado Aprobado'!$B:$O,8,FALSE),0)</f>
        <v>0</v>
      </c>
      <c r="I28" s="10">
        <f>IFERROR(VLOOKUP($A$10,'[1]Reporte Devengado Aprobado'!$B:$O,6,FALSE),0)</f>
        <v>5878742.1600000001</v>
      </c>
      <c r="J28" s="10">
        <f>IFERROR(VLOOKUP($A$10,'[1]Reporte Devengado Aprobado'!$B:$O,6,FALSE),0)</f>
        <v>5878742.1600000001</v>
      </c>
      <c r="K28" s="10">
        <f>IFERROR(VLOOKUP($A$10,'[1]Reporte Devengado Aprobado'!$B:$O,6,FALSE),0)</f>
        <v>5878742.1600000001</v>
      </c>
      <c r="L28" s="10">
        <f>IFERROR(VLOOKUP($A$10,'[1]Reporte Devengado Aprobado'!$B:$O,6,FALSE),0)</f>
        <v>5878742.1600000001</v>
      </c>
      <c r="M28" s="10">
        <f>IFERROR(VLOOKUP($A$10,'[1]Reporte Devengado Aprobado'!$B:$O,6,FALSE),0)</f>
        <v>5878742.1600000001</v>
      </c>
      <c r="N28" s="10">
        <f>IFERROR(VLOOKUP($A$10,'[1]Reporte Devengado Aprobado'!$B:$O,6,FALSE),0)</f>
        <v>5878742.1600000001</v>
      </c>
      <c r="O28" s="10">
        <f>IFERROR(VLOOKUP($A$10,'[1]Reporte Devengado Aprobado'!$B:$O,6,FALSE),0)</f>
        <v>5878742.1600000001</v>
      </c>
      <c r="P28" s="10">
        <f>IFERROR(VLOOKUP($A$10,'[1]Reporte Devengado Aprobado'!$B:$O,6,FALSE),0)</f>
        <v>5878742.1600000001</v>
      </c>
      <c r="Q28" s="10">
        <f>IFERROR(VLOOKUP($A$10,'[1]Reporte Devengado Aprobado'!$B:$O,6,FALSE),0)</f>
        <v>5878742.1600000001</v>
      </c>
      <c r="R28" s="10">
        <f>IFERROR(VLOOKUP(A28,'[1]Reporte Devengado Aprobado'!$B:$O,9,FALSE),0)</f>
        <v>0</v>
      </c>
      <c r="S28" s="10">
        <f>IFERROR(VLOOKUP($A$10,'[1]Reporte Devengado Aprobado'!$B:$O,6,FALSE),0)</f>
        <v>5878742.1600000001</v>
      </c>
      <c r="T28" s="10">
        <f>IFERROR(VLOOKUP(A28,'[1]Reporte Devengado Aprobado'!$B:$O,10,FALSE),0)</f>
        <v>0</v>
      </c>
      <c r="U28" s="10">
        <f>IFERROR(VLOOKUP(A28,'[1]Reporte Devengado Aprobado'!$B:$O,11,FALSE),0)</f>
        <v>17373</v>
      </c>
      <c r="V28" s="10">
        <f>IFERROR(VLOOKUP(A28,'[1]Reporte Devengado Aprobado'!$B:$O,12,FALSE),0)</f>
        <v>83839</v>
      </c>
      <c r="W28" s="10">
        <f>IFERROR(VLOOKUP(A28,'[1]Reporte Devengado Aprobado'!$B:$O,13,FALSE),0)</f>
        <v>0</v>
      </c>
      <c r="X28" s="10">
        <f>IFERROR(VLOOKUP(A28,'[1]Reporte Devengado Aprobado'!$B:$O,14,FALSE),0)</f>
        <v>0</v>
      </c>
      <c r="Y28" s="10">
        <f>+G28+U28+V28</f>
        <v>110203.01000000001</v>
      </c>
    </row>
    <row r="29" spans="1:26" x14ac:dyDescent="0.25">
      <c r="A29" s="8" t="s">
        <v>56</v>
      </c>
      <c r="B29" s="9" t="s">
        <v>57</v>
      </c>
      <c r="C29" s="10">
        <f>IFERROR(VLOOKUP(A29,'[1]Reporte Devengado Aprobado'!$B:$O,3,FALSE),0)</f>
        <v>0</v>
      </c>
      <c r="D29" s="10">
        <f>IFERROR(VLOOKUP(A29,'[1]Reporte Devengado Aprobado'!$B:$O,4,FALSE),0)</f>
        <v>0</v>
      </c>
      <c r="E29" s="10">
        <f>IFERROR(VLOOKUP(A29,'[1]Reporte Devengado Aprobado'!$B:$O,5,FALSE),0)</f>
        <v>0</v>
      </c>
      <c r="F29" s="10">
        <f>IFERROR(VLOOKUP(A29,'[1]Reporte Devengado Aprobado'!$B:$O,6,FALSE),0)</f>
        <v>0</v>
      </c>
      <c r="G29" s="10">
        <f>IFERROR(VLOOKUP(A29,'[1]Reporte Devengado Aprobado'!$B:$O,7,FALSE),0)</f>
        <v>0</v>
      </c>
      <c r="H29" s="10">
        <f>IFERROR(VLOOKUP(A29,'[1]Reporte Devengado Aprobado'!$B:$O,8,FALSE),0)</f>
        <v>0</v>
      </c>
      <c r="I29" s="10">
        <f>IFERROR(VLOOKUP($A$10,'[1]Reporte Devengado Aprobado'!$B:$O,6,FALSE),0)</f>
        <v>5878742.1600000001</v>
      </c>
      <c r="J29" s="10">
        <f>IFERROR(VLOOKUP($A$10,'[1]Reporte Devengado Aprobado'!$B:$O,6,FALSE),0)</f>
        <v>5878742.1600000001</v>
      </c>
      <c r="K29" s="10">
        <f>IFERROR(VLOOKUP($A$10,'[1]Reporte Devengado Aprobado'!$B:$O,6,FALSE),0)</f>
        <v>5878742.1600000001</v>
      </c>
      <c r="L29" s="10">
        <f>IFERROR(VLOOKUP($A$10,'[1]Reporte Devengado Aprobado'!$B:$O,6,FALSE),0)</f>
        <v>5878742.1600000001</v>
      </c>
      <c r="M29" s="10">
        <f>IFERROR(VLOOKUP($A$10,'[1]Reporte Devengado Aprobado'!$B:$O,6,FALSE),0)</f>
        <v>5878742.1600000001</v>
      </c>
      <c r="N29" s="10">
        <f>IFERROR(VLOOKUP($A$10,'[1]Reporte Devengado Aprobado'!$B:$O,6,FALSE),0)</f>
        <v>5878742.1600000001</v>
      </c>
      <c r="O29" s="10">
        <f>IFERROR(VLOOKUP($A$10,'[1]Reporte Devengado Aprobado'!$B:$O,6,FALSE),0)</f>
        <v>5878742.1600000001</v>
      </c>
      <c r="P29" s="10">
        <f>IFERROR(VLOOKUP($A$10,'[1]Reporte Devengado Aprobado'!$B:$O,6,FALSE),0)</f>
        <v>5878742.1600000001</v>
      </c>
      <c r="Q29" s="10">
        <f>IFERROR(VLOOKUP($A$10,'[1]Reporte Devengado Aprobado'!$B:$O,6,FALSE),0)</f>
        <v>5878742.1600000001</v>
      </c>
      <c r="R29" s="10">
        <f>IFERROR(VLOOKUP(A29,'[1]Reporte Devengado Aprobado'!$B:$O,9,FALSE),0)</f>
        <v>0</v>
      </c>
      <c r="S29" s="10">
        <f>IFERROR(VLOOKUP($A$10,'[1]Reporte Devengado Aprobado'!$B:$O,6,FALSE),0)</f>
        <v>5878742.1600000001</v>
      </c>
      <c r="T29" s="10">
        <f>IFERROR(VLOOKUP(A29,'[1]Reporte Devengado Aprobado'!$B:$O,10,FALSE),0)</f>
        <v>0</v>
      </c>
      <c r="U29" s="21">
        <f>IFERROR(VLOOKUP(A29,'[1]Reporte Devengado Aprobado'!$B:$O,11,FALSE),0)</f>
        <v>0</v>
      </c>
      <c r="V29" s="10">
        <f>IFERROR(VLOOKUP(A29,'[1]Reporte Devengado Aprobado'!$B:$O,12,FALSE),0)</f>
        <v>0</v>
      </c>
      <c r="W29" s="10">
        <f>IFERROR(VLOOKUP(A29,'[1]Reporte Devengado Aprobado'!$B:$O,13,FALSE),0)</f>
        <v>0</v>
      </c>
      <c r="X29" s="10">
        <f>IFERROR(VLOOKUP(A29,'[1]Reporte Devengado Aprobado'!$B:$O,14,FALSE),0)</f>
        <v>0</v>
      </c>
      <c r="Y29" s="10">
        <f t="shared" ref="Y29" si="4">+C29+D29+E29+F29</f>
        <v>0</v>
      </c>
    </row>
    <row r="30" spans="1:26" x14ac:dyDescent="0.25">
      <c r="A30" s="8" t="s">
        <v>58</v>
      </c>
      <c r="B30" s="9" t="s">
        <v>59</v>
      </c>
      <c r="C30" s="10">
        <f>IFERROR(VLOOKUP(A30,'[1]Reporte Devengado Aprobado'!$B:$O,3,FALSE),0)</f>
        <v>0</v>
      </c>
      <c r="D30" s="10">
        <f>IFERROR(VLOOKUP(A30,'[1]Reporte Devengado Aprobado'!$B:$O,4,FALSE),0)</f>
        <v>0</v>
      </c>
      <c r="E30" s="10">
        <f>IFERROR(VLOOKUP(A30,'[1]Reporte Devengado Aprobado'!$B:$O,5,FALSE),0)</f>
        <v>0</v>
      </c>
      <c r="F30" s="10">
        <f>IFERROR(VLOOKUP(A30,'[1]Reporte Devengado Aprobado'!$B:$O,6,FALSE),0)</f>
        <v>0</v>
      </c>
      <c r="G30" s="10">
        <f>IFERROR(VLOOKUP(A30,'[1]Reporte Devengado Aprobado'!$B:$O,7,FALSE),0)</f>
        <v>5310</v>
      </c>
      <c r="H30" s="10">
        <f>IFERROR(VLOOKUP(A30,'[1]Reporte Devengado Aprobado'!$B:$O,8,FALSE),0)</f>
        <v>0</v>
      </c>
      <c r="I30" s="10">
        <f>IFERROR(VLOOKUP($A$10,'[1]Reporte Devengado Aprobado'!$B:$O,6,FALSE),0)</f>
        <v>5878742.1600000001</v>
      </c>
      <c r="J30" s="10">
        <f>IFERROR(VLOOKUP($A$10,'[1]Reporte Devengado Aprobado'!$B:$O,6,FALSE),0)</f>
        <v>5878742.1600000001</v>
      </c>
      <c r="K30" s="10">
        <f>IFERROR(VLOOKUP($A$10,'[1]Reporte Devengado Aprobado'!$B:$O,6,FALSE),0)</f>
        <v>5878742.1600000001</v>
      </c>
      <c r="L30" s="10">
        <f>IFERROR(VLOOKUP($A$10,'[1]Reporte Devengado Aprobado'!$B:$O,6,FALSE),0)</f>
        <v>5878742.1600000001</v>
      </c>
      <c r="M30" s="10">
        <f>IFERROR(VLOOKUP($A$10,'[1]Reporte Devengado Aprobado'!$B:$O,6,FALSE),0)</f>
        <v>5878742.1600000001</v>
      </c>
      <c r="N30" s="10">
        <f>IFERROR(VLOOKUP($A$10,'[1]Reporte Devengado Aprobado'!$B:$O,6,FALSE),0)</f>
        <v>5878742.1600000001</v>
      </c>
      <c r="O30" s="10">
        <f>IFERROR(VLOOKUP($A$10,'[1]Reporte Devengado Aprobado'!$B:$O,6,FALSE),0)</f>
        <v>5878742.1600000001</v>
      </c>
      <c r="P30" s="10">
        <f>IFERROR(VLOOKUP($A$10,'[1]Reporte Devengado Aprobado'!$B:$O,6,FALSE),0)</f>
        <v>5878742.1600000001</v>
      </c>
      <c r="Q30" s="10">
        <f>IFERROR(VLOOKUP($A$10,'[1]Reporte Devengado Aprobado'!$B:$O,6,FALSE),0)</f>
        <v>5878742.1600000001</v>
      </c>
      <c r="R30" s="10">
        <f>IFERROR(VLOOKUP(A30,'[1]Reporte Devengado Aprobado'!$B:$O,9,FALSE),0)</f>
        <v>0</v>
      </c>
      <c r="S30" s="10">
        <f>IFERROR(VLOOKUP($A$10,'[1]Reporte Devengado Aprobado'!$B:$O,6,FALSE),0)</f>
        <v>5878742.1600000001</v>
      </c>
      <c r="T30" s="10">
        <f>IFERROR(VLOOKUP(A30,'[1]Reporte Devengado Aprobado'!$B:$O,10,FALSE),0)</f>
        <v>0</v>
      </c>
      <c r="U30" s="10">
        <v>3500</v>
      </c>
      <c r="V30" s="10">
        <f>IFERROR(VLOOKUP(A30,'[1]Reporte Devengado Aprobado'!$B:$O,12,FALSE),0)</f>
        <v>0</v>
      </c>
      <c r="W30" s="10">
        <f>IFERROR(VLOOKUP(A30,'[1]Reporte Devengado Aprobado'!$B:$O,13,FALSE),0)</f>
        <v>0</v>
      </c>
      <c r="X30" s="10">
        <f>IFERROR(VLOOKUP(A30,'[1]Reporte Devengado Aprobado'!$B:$O,14,FALSE),0)</f>
        <v>0</v>
      </c>
      <c r="Y30" s="10">
        <f>+G30+U30+V30</f>
        <v>8810</v>
      </c>
    </row>
    <row r="31" spans="1:26" ht="31.5" x14ac:dyDescent="0.25">
      <c r="A31" s="8" t="s">
        <v>60</v>
      </c>
      <c r="B31" s="9" t="s">
        <v>61</v>
      </c>
      <c r="C31" s="10">
        <f>IFERROR(VLOOKUP(A31,'[1]Reporte Devengado Aprobado'!$B:$O,3,FALSE),0)</f>
        <v>0</v>
      </c>
      <c r="D31" s="10">
        <f>IFERROR(VLOOKUP(A31,'[1]Reporte Devengado Aprobado'!$B:$O,4,FALSE),0)</f>
        <v>0</v>
      </c>
      <c r="E31" s="10">
        <f>IFERROR(VLOOKUP(A31,'[1]Reporte Devengado Aprobado'!$B:$O,5,FALSE),0)</f>
        <v>0</v>
      </c>
      <c r="F31" s="10">
        <f>IFERROR(VLOOKUP(A31,'[1]Reporte Devengado Aprobado'!$B:$O,6,FALSE),0)</f>
        <v>0</v>
      </c>
      <c r="G31" s="10">
        <f>IFERROR(VLOOKUP(A31,'[1]Reporte Devengado Aprobado'!$B:$O,7,FALSE),0)</f>
        <v>0</v>
      </c>
      <c r="H31" s="10">
        <f>IFERROR(VLOOKUP(A31,'[1]Reporte Devengado Aprobado'!$B:$O,8,FALSE),0)</f>
        <v>0</v>
      </c>
      <c r="I31" s="10">
        <f>IFERROR(VLOOKUP($A$10,'[1]Reporte Devengado Aprobado'!$B:$O,6,FALSE),0)</f>
        <v>5878742.1600000001</v>
      </c>
      <c r="J31" s="10">
        <f>IFERROR(VLOOKUP($A$10,'[1]Reporte Devengado Aprobado'!$B:$O,6,FALSE),0)</f>
        <v>5878742.1600000001</v>
      </c>
      <c r="K31" s="10">
        <f>IFERROR(VLOOKUP($A$10,'[1]Reporte Devengado Aprobado'!$B:$O,6,FALSE),0)</f>
        <v>5878742.1600000001</v>
      </c>
      <c r="L31" s="10">
        <f>IFERROR(VLOOKUP($A$10,'[1]Reporte Devengado Aprobado'!$B:$O,6,FALSE),0)</f>
        <v>5878742.1600000001</v>
      </c>
      <c r="M31" s="10">
        <f>IFERROR(VLOOKUP($A$10,'[1]Reporte Devengado Aprobado'!$B:$O,6,FALSE),0)</f>
        <v>5878742.1600000001</v>
      </c>
      <c r="N31" s="10">
        <f>IFERROR(VLOOKUP($A$10,'[1]Reporte Devengado Aprobado'!$B:$O,6,FALSE),0)</f>
        <v>5878742.1600000001</v>
      </c>
      <c r="O31" s="10">
        <f>IFERROR(VLOOKUP($A$10,'[1]Reporte Devengado Aprobado'!$B:$O,6,FALSE),0)</f>
        <v>5878742.1600000001</v>
      </c>
      <c r="P31" s="10">
        <f>IFERROR(VLOOKUP($A$10,'[1]Reporte Devengado Aprobado'!$B:$O,6,FALSE),0)</f>
        <v>5878742.1600000001</v>
      </c>
      <c r="Q31" s="10">
        <f>IFERROR(VLOOKUP($A$10,'[1]Reporte Devengado Aprobado'!$B:$O,6,FALSE),0)</f>
        <v>5878742.1600000001</v>
      </c>
      <c r="R31" s="10">
        <f>IFERROR(VLOOKUP(A31,'[1]Reporte Devengado Aprobado'!$B:$O,9,FALSE),0)</f>
        <v>0</v>
      </c>
      <c r="S31" s="10">
        <f>IFERROR(VLOOKUP($A$10,'[1]Reporte Devengado Aprobado'!$B:$O,6,FALSE),0)</f>
        <v>5878742.1600000001</v>
      </c>
      <c r="T31" s="10">
        <f>IFERROR(VLOOKUP(A31,'[1]Reporte Devengado Aprobado'!$B:$O,10,FALSE),0)</f>
        <v>0</v>
      </c>
      <c r="U31" s="10">
        <f>IFERROR(VLOOKUP(A31,'[1]Reporte Devengado Aprobado'!$B:$O,11,FALSE),0)</f>
        <v>5714</v>
      </c>
      <c r="V31" s="10">
        <f>IFERROR(VLOOKUP(A31,'[1]Reporte Devengado Aprobado'!$B:$O,12,FALSE),0)</f>
        <v>0</v>
      </c>
      <c r="W31" s="10">
        <f>IFERROR(VLOOKUP(A31,'[1]Reporte Devengado Aprobado'!$B:$O,13,FALSE),0)</f>
        <v>0</v>
      </c>
      <c r="X31" s="10">
        <f>IFERROR(VLOOKUP(A31,'[1]Reporte Devengado Aprobado'!$B:$O,14,FALSE),0)</f>
        <v>0</v>
      </c>
      <c r="Y31" s="10">
        <f>+C31+D31+E31+F31+U31</f>
        <v>5714</v>
      </c>
    </row>
    <row r="32" spans="1:26" ht="31.5" x14ac:dyDescent="0.25">
      <c r="A32" s="8" t="s">
        <v>62</v>
      </c>
      <c r="B32" s="9" t="s">
        <v>63</v>
      </c>
      <c r="C32" s="10">
        <f>IFERROR(VLOOKUP(A32,'[1]Reporte Devengado Aprobado'!$B:$O,3,FALSE),0)</f>
        <v>200100</v>
      </c>
      <c r="D32" s="10">
        <f>IFERROR(VLOOKUP(A32,'[1]Reporte Devengado Aprobado'!$B:$O,4,FALSE),0)</f>
        <v>220350</v>
      </c>
      <c r="E32" s="10">
        <f>IFERROR(VLOOKUP(A32,'[1]Reporte Devengado Aprobado'!$B:$O,5,FALSE),0)</f>
        <v>212011.2</v>
      </c>
      <c r="F32" s="10">
        <f>IFERROR(VLOOKUP(A32,'[1]Reporte Devengado Aprobado'!$B:$O,6,FALSE),0)</f>
        <v>201700</v>
      </c>
      <c r="G32" s="10">
        <f>IFERROR(VLOOKUP(A32,'[1]Reporte Devengado Aprobado'!$B:$O,7,FALSE),0)</f>
        <v>199300</v>
      </c>
      <c r="H32" s="10">
        <f>IFERROR(VLOOKUP(A32,'[1]Reporte Devengado Aprobado'!$B:$O,8,FALSE),0)</f>
        <v>162035.04999999999</v>
      </c>
      <c r="I32" s="10">
        <f>IFERROR(VLOOKUP($A$10,'[1]Reporte Devengado Aprobado'!$B:$O,6,FALSE),0)</f>
        <v>5878742.1600000001</v>
      </c>
      <c r="J32" s="10">
        <f>IFERROR(VLOOKUP($A$10,'[1]Reporte Devengado Aprobado'!$B:$O,6,FALSE),0)</f>
        <v>5878742.1600000001</v>
      </c>
      <c r="K32" s="10">
        <f>IFERROR(VLOOKUP($A$10,'[1]Reporte Devengado Aprobado'!$B:$O,6,FALSE),0)</f>
        <v>5878742.1600000001</v>
      </c>
      <c r="L32" s="10">
        <f>IFERROR(VLOOKUP($A$10,'[1]Reporte Devengado Aprobado'!$B:$O,6,FALSE),0)</f>
        <v>5878742.1600000001</v>
      </c>
      <c r="M32" s="10">
        <f>IFERROR(VLOOKUP($A$10,'[1]Reporte Devengado Aprobado'!$B:$O,6,FALSE),0)</f>
        <v>5878742.1600000001</v>
      </c>
      <c r="N32" s="10">
        <f>IFERROR(VLOOKUP($A$10,'[1]Reporte Devengado Aprobado'!$B:$O,6,FALSE),0)</f>
        <v>5878742.1600000001</v>
      </c>
      <c r="O32" s="10">
        <f>IFERROR(VLOOKUP($A$10,'[1]Reporte Devengado Aprobado'!$B:$O,6,FALSE),0)</f>
        <v>5878742.1600000001</v>
      </c>
      <c r="P32" s="10">
        <f>IFERROR(VLOOKUP($A$10,'[1]Reporte Devengado Aprobado'!$B:$O,6,FALSE),0)</f>
        <v>5878742.1600000001</v>
      </c>
      <c r="Q32" s="10">
        <f>IFERROR(VLOOKUP($A$10,'[1]Reporte Devengado Aprobado'!$B:$O,6,FALSE),0)</f>
        <v>5878742.1600000001</v>
      </c>
      <c r="R32" s="10">
        <f>IFERROR(VLOOKUP(A32,'[1]Reporte Devengado Aprobado'!$B:$O,9,FALSE),0)</f>
        <v>853150</v>
      </c>
      <c r="S32" s="10">
        <f>IFERROR(VLOOKUP($A$10,'[1]Reporte Devengado Aprobado'!$B:$O,6,FALSE),0)</f>
        <v>5878742.1600000001</v>
      </c>
      <c r="T32" s="10">
        <f>IFERROR(VLOOKUP(A32,'[1]Reporte Devengado Aprobado'!$B:$O,10,FALSE),0)</f>
        <v>171150</v>
      </c>
      <c r="U32" s="10">
        <f>IFERROR(VLOOKUP(A32,'[1]Reporte Devengado Aprobado'!$B:$O,11,FALSE),0)</f>
        <v>193256</v>
      </c>
      <c r="V32" s="10">
        <f>IFERROR(VLOOKUP(A32,'[1]Reporte Devengado Aprobado'!$B:$O,12,FALSE),0)</f>
        <v>194350</v>
      </c>
      <c r="W32" s="10">
        <f>IFERROR(VLOOKUP(A32,'[1]Reporte Devengado Aprobado'!$B:$O,13,FALSE),0)</f>
        <v>0</v>
      </c>
      <c r="X32" s="10">
        <f>IFERROR(VLOOKUP(A32,'[1]Reporte Devengado Aprobado'!$B:$O,14,FALSE),0)</f>
        <v>0</v>
      </c>
      <c r="Y32" s="10">
        <f>+C32+D32+E32+F32+G32+H32+R32+T32+U32+V32</f>
        <v>2607402.25</v>
      </c>
    </row>
    <row r="33" spans="1:25" ht="31.5" x14ac:dyDescent="0.25">
      <c r="A33" s="8" t="s">
        <v>64</v>
      </c>
      <c r="B33" s="9" t="s">
        <v>65</v>
      </c>
      <c r="C33" s="10">
        <f>IFERROR(VLOOKUP(A33,'[1]Reporte Devengado Aprobado'!$B:$O,3,FALSE),0)</f>
        <v>0</v>
      </c>
      <c r="D33" s="10">
        <f>IFERROR(VLOOKUP(A33,'[1]Reporte Devengado Aprobado'!$B:$O,4,FALSE),0)</f>
        <v>0</v>
      </c>
      <c r="E33" s="10">
        <f>IFERROR(VLOOKUP(A33,'[1]Reporte Devengado Aprobado'!$B:$O,5,FALSE),0)</f>
        <v>0</v>
      </c>
      <c r="F33" s="10">
        <f>IFERROR(VLOOKUP(A33,'[1]Reporte Devengado Aprobado'!$B:$O,6,FALSE),0)</f>
        <v>0</v>
      </c>
      <c r="G33" s="10">
        <f>IFERROR(VLOOKUP(A33,'[1]Reporte Devengado Aprobado'!$B:$O,7,FALSE),0)</f>
        <v>0</v>
      </c>
      <c r="H33" s="10">
        <f>IFERROR(VLOOKUP(A33,'[1]Reporte Devengado Aprobado'!$B:$O,8,FALSE),0)</f>
        <v>0</v>
      </c>
      <c r="I33" s="10">
        <f>IFERROR(VLOOKUP($A$10,'[1]Reporte Devengado Aprobado'!$B:$O,6,FALSE),0)</f>
        <v>5878742.1600000001</v>
      </c>
      <c r="J33" s="10">
        <f>IFERROR(VLOOKUP($A$10,'[1]Reporte Devengado Aprobado'!$B:$O,6,FALSE),0)</f>
        <v>5878742.1600000001</v>
      </c>
      <c r="K33" s="10">
        <f>IFERROR(VLOOKUP($A$10,'[1]Reporte Devengado Aprobado'!$B:$O,6,FALSE),0)</f>
        <v>5878742.1600000001</v>
      </c>
      <c r="L33" s="10">
        <f>IFERROR(VLOOKUP($A$10,'[1]Reporte Devengado Aprobado'!$B:$O,6,FALSE),0)</f>
        <v>5878742.1600000001</v>
      </c>
      <c r="M33" s="10">
        <f>IFERROR(VLOOKUP($A$10,'[1]Reporte Devengado Aprobado'!$B:$O,6,FALSE),0)</f>
        <v>5878742.1600000001</v>
      </c>
      <c r="N33" s="10">
        <f>IFERROR(VLOOKUP($A$10,'[1]Reporte Devengado Aprobado'!$B:$O,6,FALSE),0)</f>
        <v>5878742.1600000001</v>
      </c>
      <c r="O33" s="10">
        <f>IFERROR(VLOOKUP($A$10,'[1]Reporte Devengado Aprobado'!$B:$O,6,FALSE),0)</f>
        <v>5878742.1600000001</v>
      </c>
      <c r="P33" s="10">
        <f>IFERROR(VLOOKUP($A$10,'[1]Reporte Devengado Aprobado'!$B:$O,6,FALSE),0)</f>
        <v>5878742.1600000001</v>
      </c>
      <c r="Q33" s="10">
        <f>IFERROR(VLOOKUP($A$10,'[1]Reporte Devengado Aprobado'!$B:$O,6,FALSE),0)</f>
        <v>5878742.1600000001</v>
      </c>
      <c r="R33" s="10">
        <f>IFERROR(VLOOKUP(A33,'[1]Reporte Devengado Aprobado'!$B:$O,9,FALSE),0)</f>
        <v>0</v>
      </c>
      <c r="S33" s="10">
        <f>IFERROR(VLOOKUP($A$10,'[1]Reporte Devengado Aprobado'!$B:$O,6,FALSE),0)</f>
        <v>5878742.1600000001</v>
      </c>
      <c r="T33" s="10">
        <f>IFERROR(VLOOKUP(A33,'[1]Reporte Devengado Aprobado'!$B:$O,10,FALSE),0)</f>
        <v>0</v>
      </c>
      <c r="U33" s="10">
        <f>IFERROR(VLOOKUP(A33,'[1]Reporte Devengado Aprobado'!$B:$O,11,FALSE),0)</f>
        <v>0</v>
      </c>
      <c r="V33" s="10">
        <f>IFERROR(VLOOKUP(A33,'[1]Reporte Devengado Aprobado'!$B:$O,12,FALSE),0)</f>
        <v>0</v>
      </c>
      <c r="W33" s="10">
        <f>IFERROR(VLOOKUP(A33,'[1]Reporte Devengado Aprobado'!$B:$O,13,FALSE),0)</f>
        <v>0</v>
      </c>
      <c r="X33" s="10">
        <f>IFERROR(VLOOKUP(A33,'[1]Reporte Devengado Aprobado'!$B:$O,14,FALSE),0)</f>
        <v>0</v>
      </c>
      <c r="Y33" s="10">
        <f>+C33+D33+E33+F33</f>
        <v>0</v>
      </c>
    </row>
    <row r="34" spans="1:25" ht="20.25" customHeight="1" x14ac:dyDescent="0.25">
      <c r="A34" s="8" t="s">
        <v>66</v>
      </c>
      <c r="B34" s="9" t="s">
        <v>67</v>
      </c>
      <c r="C34" s="10">
        <f>IFERROR(VLOOKUP(A34,'[1]Reporte Devengado Aprobado'!$B:$O,3,FALSE),0)</f>
        <v>0</v>
      </c>
      <c r="D34" s="10">
        <f>IFERROR(VLOOKUP(A34,'[1]Reporte Devengado Aprobado'!$B:$O,4,FALSE),0)</f>
        <v>0</v>
      </c>
      <c r="E34" s="10">
        <f>IFERROR(VLOOKUP(A34,'[1]Reporte Devengado Aprobado'!$B:$O,5,FALSE),0)</f>
        <v>167831.4</v>
      </c>
      <c r="F34" s="10">
        <f>IFERROR(VLOOKUP(A34,'[1]Reporte Devengado Aprobado'!$B:$O,6,FALSE),0)</f>
        <v>782694</v>
      </c>
      <c r="G34" s="10">
        <f>IFERROR(VLOOKUP(A34,'[1]Reporte Devengado Aprobado'!$B:$O,7,FALSE),0)</f>
        <v>84778.53</v>
      </c>
      <c r="H34" s="10">
        <f>IFERROR(VLOOKUP(A34,'[1]Reporte Devengado Aprobado'!$B:$O,8,FALSE),0)</f>
        <v>0</v>
      </c>
      <c r="I34" s="10">
        <f>IFERROR(VLOOKUP($A$10,'[1]Reporte Devengado Aprobado'!$B:$O,6,FALSE),0)</f>
        <v>5878742.1600000001</v>
      </c>
      <c r="J34" s="10">
        <f>IFERROR(VLOOKUP($A$10,'[1]Reporte Devengado Aprobado'!$B:$O,6,FALSE),0)</f>
        <v>5878742.1600000001</v>
      </c>
      <c r="K34" s="10">
        <f>IFERROR(VLOOKUP($A$10,'[1]Reporte Devengado Aprobado'!$B:$O,6,FALSE),0)</f>
        <v>5878742.1600000001</v>
      </c>
      <c r="L34" s="10">
        <f>IFERROR(VLOOKUP($A$10,'[1]Reporte Devengado Aprobado'!$B:$O,6,FALSE),0)</f>
        <v>5878742.1600000001</v>
      </c>
      <c r="M34" s="10">
        <f>IFERROR(VLOOKUP($A$10,'[1]Reporte Devengado Aprobado'!$B:$O,6,FALSE),0)</f>
        <v>5878742.1600000001</v>
      </c>
      <c r="N34" s="10">
        <f>IFERROR(VLOOKUP($A$10,'[1]Reporte Devengado Aprobado'!$B:$O,6,FALSE),0)</f>
        <v>5878742.1600000001</v>
      </c>
      <c r="O34" s="10">
        <f>IFERROR(VLOOKUP($A$10,'[1]Reporte Devengado Aprobado'!$B:$O,6,FALSE),0)</f>
        <v>5878742.1600000001</v>
      </c>
      <c r="P34" s="10">
        <f>IFERROR(VLOOKUP($A$10,'[1]Reporte Devengado Aprobado'!$B:$O,6,FALSE),0)</f>
        <v>5878742.1600000001</v>
      </c>
      <c r="Q34" s="10">
        <f>IFERROR(VLOOKUP($A$10,'[1]Reporte Devengado Aprobado'!$B:$O,6,FALSE),0)</f>
        <v>5878742.1600000001</v>
      </c>
      <c r="R34" s="10">
        <f>IFERROR(VLOOKUP(A34,'[1]Reporte Devengado Aprobado'!$B:$O,9,FALSE),0)</f>
        <v>0</v>
      </c>
      <c r="S34" s="10">
        <f>IFERROR(VLOOKUP($A$10,'[1]Reporte Devengado Aprobado'!$B:$O,6,FALSE),0)</f>
        <v>5878742.1600000001</v>
      </c>
      <c r="T34" s="10">
        <f>IFERROR(VLOOKUP(A34,'[1]Reporte Devengado Aprobado'!$B:$O,10,FALSE),0)</f>
        <v>640032.22</v>
      </c>
      <c r="U34" s="10">
        <f>IFERROR(VLOOKUP(A34,'[1]Reporte Devengado Aprobado'!$B:$O,11,FALSE),0)</f>
        <v>167811.68</v>
      </c>
      <c r="V34" s="10">
        <f>IFERROR(VLOOKUP(A34,'[1]Reporte Devengado Aprobado'!$B:$O,12,FALSE),0)</f>
        <v>149770.34</v>
      </c>
      <c r="W34" s="10">
        <f>IFERROR(VLOOKUP(A34,'[1]Reporte Devengado Aprobado'!$B:$O,13,FALSE),0)</f>
        <v>0</v>
      </c>
      <c r="X34" s="10">
        <f>IFERROR(VLOOKUP(A34,'[1]Reporte Devengado Aprobado'!$B:$O,14,FALSE),0)</f>
        <v>0</v>
      </c>
      <c r="Y34" s="10">
        <f>+C34+D34+E34+F34+G34+T34+U34+V34</f>
        <v>1992918.17</v>
      </c>
    </row>
    <row r="35" spans="1:25" s="1" customFormat="1" x14ac:dyDescent="0.25">
      <c r="A35" s="5">
        <v>2.4</v>
      </c>
      <c r="B35" s="6" t="s">
        <v>19</v>
      </c>
      <c r="C35" s="7">
        <f>SUM(C36:C43)</f>
        <v>0</v>
      </c>
      <c r="D35" s="7">
        <f t="shared" ref="D35:X35" si="5">SUM(D36:D43)</f>
        <v>0</v>
      </c>
      <c r="E35" s="7">
        <f t="shared" si="5"/>
        <v>0</v>
      </c>
      <c r="F35" s="7">
        <f t="shared" si="5"/>
        <v>18849.509999999998</v>
      </c>
      <c r="G35" s="7">
        <f t="shared" si="5"/>
        <v>398536.08</v>
      </c>
      <c r="H35" s="7">
        <f t="shared" si="5"/>
        <v>39927.67</v>
      </c>
      <c r="I35" s="7">
        <f t="shared" si="5"/>
        <v>47029937.280000001</v>
      </c>
      <c r="J35" s="7">
        <f t="shared" si="5"/>
        <v>47029937.280000001</v>
      </c>
      <c r="K35" s="7">
        <f t="shared" si="5"/>
        <v>47029937.280000001</v>
      </c>
      <c r="L35" s="7">
        <f t="shared" si="5"/>
        <v>47029937.280000001</v>
      </c>
      <c r="M35" s="7">
        <f t="shared" si="5"/>
        <v>47029937.280000001</v>
      </c>
      <c r="N35" s="7">
        <f t="shared" si="5"/>
        <v>47029937.280000001</v>
      </c>
      <c r="O35" s="7">
        <f t="shared" si="5"/>
        <v>47029937.280000001</v>
      </c>
      <c r="P35" s="7">
        <f t="shared" si="5"/>
        <v>47029937.280000001</v>
      </c>
      <c r="Q35" s="7">
        <f t="shared" si="5"/>
        <v>47029937.280000001</v>
      </c>
      <c r="R35" s="7">
        <f t="shared" si="5"/>
        <v>0</v>
      </c>
      <c r="S35" s="7">
        <f t="shared" si="5"/>
        <v>47029937.280000001</v>
      </c>
      <c r="T35" s="7">
        <f t="shared" si="5"/>
        <v>0</v>
      </c>
      <c r="U35" s="7">
        <f t="shared" si="5"/>
        <v>0</v>
      </c>
      <c r="V35" s="7">
        <f t="shared" si="5"/>
        <v>87493.77</v>
      </c>
      <c r="W35" s="7">
        <f t="shared" si="5"/>
        <v>0</v>
      </c>
      <c r="X35" s="7">
        <f t="shared" si="5"/>
        <v>0</v>
      </c>
      <c r="Y35" s="7">
        <f>+F35+G35+H35+V35</f>
        <v>544807.03</v>
      </c>
    </row>
    <row r="36" spans="1:25" x14ac:dyDescent="0.25">
      <c r="A36" s="8" t="s">
        <v>68</v>
      </c>
      <c r="B36" s="9" t="s">
        <v>15</v>
      </c>
      <c r="C36" s="10">
        <f>IFERROR(VLOOKUP(A36,'[1]Reporte Devengado Aprobado'!$B:$O,3,FALSE),0)</f>
        <v>0</v>
      </c>
      <c r="D36" s="10">
        <f>IFERROR(VLOOKUP(A36,'[1]Reporte Devengado Aprobado'!$B:$O,4,FALSE),0)</f>
        <v>0</v>
      </c>
      <c r="E36" s="10">
        <f>IFERROR(VLOOKUP(A36,'[1]Reporte Devengado Aprobado'!$B:$O,5,FALSE),0)</f>
        <v>0</v>
      </c>
      <c r="F36" s="10">
        <f>IFERROR(VLOOKUP(A36,'[1]Reporte Devengado Aprobado'!$B:$O,6,FALSE),0)</f>
        <v>0</v>
      </c>
      <c r="G36" s="10">
        <f>IFERROR(VLOOKUP(A36,'[1]Reporte Devengado Aprobado'!$B:$O,7,FALSE),0)</f>
        <v>0</v>
      </c>
      <c r="H36" s="10">
        <f>IFERROR(VLOOKUP(A36,'[1]Reporte Devengado Aprobado'!$B:$O,8,FALSE),0)</f>
        <v>0</v>
      </c>
      <c r="I36" s="10">
        <f>IFERROR(VLOOKUP($A$10,'[1]Reporte Devengado Aprobado'!$B:$O,6,FALSE),0)</f>
        <v>5878742.1600000001</v>
      </c>
      <c r="J36" s="10">
        <f>IFERROR(VLOOKUP($A$10,'[1]Reporte Devengado Aprobado'!$B:$O,6,FALSE),0)</f>
        <v>5878742.1600000001</v>
      </c>
      <c r="K36" s="10">
        <f>IFERROR(VLOOKUP($A$10,'[1]Reporte Devengado Aprobado'!$B:$O,6,FALSE),0)</f>
        <v>5878742.1600000001</v>
      </c>
      <c r="L36" s="10">
        <f>IFERROR(VLOOKUP($A$10,'[1]Reporte Devengado Aprobado'!$B:$O,6,FALSE),0)</f>
        <v>5878742.1600000001</v>
      </c>
      <c r="M36" s="10">
        <f>IFERROR(VLOOKUP($A$10,'[1]Reporte Devengado Aprobado'!$B:$O,6,FALSE),0)</f>
        <v>5878742.1600000001</v>
      </c>
      <c r="N36" s="10">
        <f>IFERROR(VLOOKUP($A$10,'[1]Reporte Devengado Aprobado'!$B:$O,6,FALSE),0)</f>
        <v>5878742.1600000001</v>
      </c>
      <c r="O36" s="10">
        <f>IFERROR(VLOOKUP($A$10,'[1]Reporte Devengado Aprobado'!$B:$O,6,FALSE),0)</f>
        <v>5878742.1600000001</v>
      </c>
      <c r="P36" s="10">
        <f>IFERROR(VLOOKUP($A$10,'[1]Reporte Devengado Aprobado'!$B:$O,6,FALSE),0)</f>
        <v>5878742.1600000001</v>
      </c>
      <c r="Q36" s="10">
        <f>IFERROR(VLOOKUP($A$10,'[1]Reporte Devengado Aprobado'!$B:$O,6,FALSE),0)</f>
        <v>5878742.1600000001</v>
      </c>
      <c r="R36" s="10">
        <f>IFERROR(VLOOKUP(A36,'[1]Reporte Devengado Aprobado'!$B:$O,9,FALSE),0)</f>
        <v>0</v>
      </c>
      <c r="S36" s="10">
        <f>IFERROR(VLOOKUP($A$10,'[1]Reporte Devengado Aprobado'!$B:$O,6,FALSE),0)</f>
        <v>5878742.1600000001</v>
      </c>
      <c r="T36" s="10">
        <f>IFERROR(VLOOKUP(A36,'[1]Reporte Devengado Aprobado'!$B:$O,10,FALSE),0)</f>
        <v>0</v>
      </c>
      <c r="U36" s="10">
        <f>IFERROR(VLOOKUP(A36,'[1]Reporte Devengado Aprobado'!$B:$O,11,FALSE),0)</f>
        <v>0</v>
      </c>
      <c r="V36" s="10">
        <f>IFERROR(VLOOKUP(A36,'[1]Reporte Devengado Aprobado'!$B:$O,12,FALSE),0)</f>
        <v>0</v>
      </c>
      <c r="W36" s="10">
        <f>IFERROR(VLOOKUP(A36,'[1]Reporte Devengado Aprobado'!$B:$O,13,FALSE),0)</f>
        <v>0</v>
      </c>
      <c r="X36" s="10">
        <f>IFERROR(VLOOKUP(A36,'[1]Reporte Devengado Aprobado'!$B:$O,14,FALSE),0)</f>
        <v>0</v>
      </c>
      <c r="Y36" s="10">
        <f t="shared" ref="Y36:Y43" si="6">+C36+D36+E36+F36</f>
        <v>0</v>
      </c>
    </row>
    <row r="37" spans="1:25" ht="31.5" x14ac:dyDescent="0.25">
      <c r="A37" s="8" t="s">
        <v>69</v>
      </c>
      <c r="B37" s="9" t="s">
        <v>70</v>
      </c>
      <c r="C37" s="10">
        <f>IFERROR(VLOOKUP(A37,'[1]Reporte Devengado Aprobado'!$B:$O,3,FALSE),0)</f>
        <v>0</v>
      </c>
      <c r="D37" s="10">
        <f>IFERROR(VLOOKUP(A37,'[1]Reporte Devengado Aprobado'!$B:$O,4,FALSE),0)</f>
        <v>0</v>
      </c>
      <c r="E37" s="10">
        <f>IFERROR(VLOOKUP(A37,'[1]Reporte Devengado Aprobado'!$B:$O,5,FALSE),0)</f>
        <v>0</v>
      </c>
      <c r="F37" s="10">
        <f>IFERROR(VLOOKUP(A37,'[1]Reporte Devengado Aprobado'!$B:$O,6,FALSE),0)</f>
        <v>0</v>
      </c>
      <c r="G37" s="10">
        <f>IFERROR(VLOOKUP(A37,'[1]Reporte Devengado Aprobado'!$B:$O,7,FALSE),0)</f>
        <v>0</v>
      </c>
      <c r="H37" s="10">
        <f>IFERROR(VLOOKUP(A37,'[1]Reporte Devengado Aprobado'!$B:$O,8,FALSE),0)</f>
        <v>0</v>
      </c>
      <c r="I37" s="10">
        <f>IFERROR(VLOOKUP($A$10,'[1]Reporte Devengado Aprobado'!$B:$O,6,FALSE),0)</f>
        <v>5878742.1600000001</v>
      </c>
      <c r="J37" s="10">
        <f>IFERROR(VLOOKUP($A$10,'[1]Reporte Devengado Aprobado'!$B:$O,6,FALSE),0)</f>
        <v>5878742.1600000001</v>
      </c>
      <c r="K37" s="10">
        <f>IFERROR(VLOOKUP($A$10,'[1]Reporte Devengado Aprobado'!$B:$O,6,FALSE),0)</f>
        <v>5878742.1600000001</v>
      </c>
      <c r="L37" s="10">
        <f>IFERROR(VLOOKUP($A$10,'[1]Reporte Devengado Aprobado'!$B:$O,6,FALSE),0)</f>
        <v>5878742.1600000001</v>
      </c>
      <c r="M37" s="10">
        <f>IFERROR(VLOOKUP($A$10,'[1]Reporte Devengado Aprobado'!$B:$O,6,FALSE),0)</f>
        <v>5878742.1600000001</v>
      </c>
      <c r="N37" s="10">
        <f>IFERROR(VLOOKUP($A$10,'[1]Reporte Devengado Aprobado'!$B:$O,6,FALSE),0)</f>
        <v>5878742.1600000001</v>
      </c>
      <c r="O37" s="10">
        <f>IFERROR(VLOOKUP($A$10,'[1]Reporte Devengado Aprobado'!$B:$O,6,FALSE),0)</f>
        <v>5878742.1600000001</v>
      </c>
      <c r="P37" s="10">
        <f>IFERROR(VLOOKUP($A$10,'[1]Reporte Devengado Aprobado'!$B:$O,6,FALSE),0)</f>
        <v>5878742.1600000001</v>
      </c>
      <c r="Q37" s="10">
        <f>IFERROR(VLOOKUP($A$10,'[1]Reporte Devengado Aprobado'!$B:$O,6,FALSE),0)</f>
        <v>5878742.1600000001</v>
      </c>
      <c r="R37" s="10">
        <f>IFERROR(VLOOKUP(A37,'[1]Reporte Devengado Aprobado'!$B:$O,9,FALSE),0)</f>
        <v>0</v>
      </c>
      <c r="S37" s="10">
        <f>IFERROR(VLOOKUP($A$10,'[1]Reporte Devengado Aprobado'!$B:$O,6,FALSE),0)</f>
        <v>5878742.1600000001</v>
      </c>
      <c r="T37" s="10">
        <f>IFERROR(VLOOKUP(A37,'[1]Reporte Devengado Aprobado'!$B:$O,10,FALSE),0)</f>
        <v>0</v>
      </c>
      <c r="U37" s="10">
        <f>IFERROR(VLOOKUP(A37,'[1]Reporte Devengado Aprobado'!$B:$O,11,FALSE),0)</f>
        <v>0</v>
      </c>
      <c r="V37" s="10">
        <f>IFERROR(VLOOKUP(A37,'[1]Reporte Devengado Aprobado'!$B:$O,12,FALSE),0)</f>
        <v>0</v>
      </c>
      <c r="W37" s="10">
        <f>IFERROR(VLOOKUP(A37,'[1]Reporte Devengado Aprobado'!$B:$O,13,FALSE),0)</f>
        <v>0</v>
      </c>
      <c r="X37" s="10">
        <f>IFERROR(VLOOKUP(A37,'[1]Reporte Devengado Aprobado'!$B:$O,14,FALSE),0)</f>
        <v>0</v>
      </c>
      <c r="Y37" s="10">
        <f t="shared" si="6"/>
        <v>0</v>
      </c>
    </row>
    <row r="38" spans="1:25" ht="31.5" x14ac:dyDescent="0.25">
      <c r="A38" s="8" t="s">
        <v>71</v>
      </c>
      <c r="B38" s="9" t="s">
        <v>72</v>
      </c>
      <c r="C38" s="10">
        <f>IFERROR(VLOOKUP(A38,'[1]Reporte Devengado Aprobado'!$B:$O,3,FALSE),0)</f>
        <v>0</v>
      </c>
      <c r="D38" s="10">
        <f>IFERROR(VLOOKUP(A38,'[1]Reporte Devengado Aprobado'!$B:$O,4,FALSE),0)</f>
        <v>0</v>
      </c>
      <c r="E38" s="10">
        <f>IFERROR(VLOOKUP(A38,'[1]Reporte Devengado Aprobado'!$B:$O,5,FALSE),0)</f>
        <v>0</v>
      </c>
      <c r="F38" s="10">
        <f>IFERROR(VLOOKUP(A38,'[1]Reporte Devengado Aprobado'!$B:$O,6,FALSE),0)</f>
        <v>0</v>
      </c>
      <c r="G38" s="10">
        <f>IFERROR(VLOOKUP(A38,'[1]Reporte Devengado Aprobado'!$B:$O,7,FALSE),0)</f>
        <v>0</v>
      </c>
      <c r="H38" s="10">
        <f>IFERROR(VLOOKUP(A38,'[1]Reporte Devengado Aprobado'!$B:$O,8,FALSE),0)</f>
        <v>0</v>
      </c>
      <c r="I38" s="10">
        <f>IFERROR(VLOOKUP($A$10,'[1]Reporte Devengado Aprobado'!$B:$O,6,FALSE),0)</f>
        <v>5878742.1600000001</v>
      </c>
      <c r="J38" s="10">
        <f>IFERROR(VLOOKUP($A$10,'[1]Reporte Devengado Aprobado'!$B:$O,6,FALSE),0)</f>
        <v>5878742.1600000001</v>
      </c>
      <c r="K38" s="10">
        <f>IFERROR(VLOOKUP($A$10,'[1]Reporte Devengado Aprobado'!$B:$O,6,FALSE),0)</f>
        <v>5878742.1600000001</v>
      </c>
      <c r="L38" s="10">
        <f>IFERROR(VLOOKUP($A$10,'[1]Reporte Devengado Aprobado'!$B:$O,6,FALSE),0)</f>
        <v>5878742.1600000001</v>
      </c>
      <c r="M38" s="10">
        <f>IFERROR(VLOOKUP($A$10,'[1]Reporte Devengado Aprobado'!$B:$O,6,FALSE),0)</f>
        <v>5878742.1600000001</v>
      </c>
      <c r="N38" s="10">
        <f>IFERROR(VLOOKUP($A$10,'[1]Reporte Devengado Aprobado'!$B:$O,6,FALSE),0)</f>
        <v>5878742.1600000001</v>
      </c>
      <c r="O38" s="10">
        <f>IFERROR(VLOOKUP($A$10,'[1]Reporte Devengado Aprobado'!$B:$O,6,FALSE),0)</f>
        <v>5878742.1600000001</v>
      </c>
      <c r="P38" s="10">
        <f>IFERROR(VLOOKUP($A$10,'[1]Reporte Devengado Aprobado'!$B:$O,6,FALSE),0)</f>
        <v>5878742.1600000001</v>
      </c>
      <c r="Q38" s="10">
        <f>IFERROR(VLOOKUP($A$10,'[1]Reporte Devengado Aprobado'!$B:$O,6,FALSE),0)</f>
        <v>5878742.1600000001</v>
      </c>
      <c r="R38" s="10">
        <f>IFERROR(VLOOKUP(A38,'[1]Reporte Devengado Aprobado'!$B:$O,9,FALSE),0)</f>
        <v>0</v>
      </c>
      <c r="S38" s="10">
        <f>IFERROR(VLOOKUP($A$10,'[1]Reporte Devengado Aprobado'!$B:$O,6,FALSE),0)</f>
        <v>5878742.1600000001</v>
      </c>
      <c r="T38" s="10">
        <f>IFERROR(VLOOKUP(A38,'[1]Reporte Devengado Aprobado'!$B:$O,10,FALSE),0)</f>
        <v>0</v>
      </c>
      <c r="U38" s="10">
        <f>IFERROR(VLOOKUP(A38,'[1]Reporte Devengado Aprobado'!$B:$O,11,FALSE),0)</f>
        <v>0</v>
      </c>
      <c r="V38" s="10">
        <f>IFERROR(VLOOKUP(A38,'[1]Reporte Devengado Aprobado'!$B:$O,12,FALSE),0)</f>
        <v>0</v>
      </c>
      <c r="W38" s="10">
        <f>IFERROR(VLOOKUP(A38,'[1]Reporte Devengado Aprobado'!$B:$O,13,FALSE),0)</f>
        <v>0</v>
      </c>
      <c r="X38" s="10">
        <f>IFERROR(VLOOKUP(A38,'[1]Reporte Devengado Aprobado'!$B:$O,14,FALSE),0)</f>
        <v>0</v>
      </c>
      <c r="Y38" s="10">
        <f t="shared" si="6"/>
        <v>0</v>
      </c>
    </row>
    <row r="39" spans="1:25" ht="31.5" x14ac:dyDescent="0.25">
      <c r="A39" s="8" t="s">
        <v>73</v>
      </c>
      <c r="B39" s="9" t="s">
        <v>74</v>
      </c>
      <c r="C39" s="10">
        <f>IFERROR(VLOOKUP(A39,'[1]Reporte Devengado Aprobado'!$B:$O,3,FALSE),0)</f>
        <v>0</v>
      </c>
      <c r="D39" s="10">
        <f>IFERROR(VLOOKUP(A39,'[1]Reporte Devengado Aprobado'!$B:$O,4,FALSE),0)</f>
        <v>0</v>
      </c>
      <c r="E39" s="10">
        <f>IFERROR(VLOOKUP(A39,'[1]Reporte Devengado Aprobado'!$B:$O,5,FALSE),0)</f>
        <v>0</v>
      </c>
      <c r="F39" s="10">
        <f>IFERROR(VLOOKUP(A39,'[1]Reporte Devengado Aprobado'!$B:$O,6,FALSE),0)</f>
        <v>0</v>
      </c>
      <c r="G39" s="10">
        <f>IFERROR(VLOOKUP(A39,'[1]Reporte Devengado Aprobado'!$B:$O,7,FALSE),0)</f>
        <v>0</v>
      </c>
      <c r="H39" s="10">
        <f>IFERROR(VLOOKUP(A39,'[1]Reporte Devengado Aprobado'!$B:$O,8,FALSE),0)</f>
        <v>0</v>
      </c>
      <c r="I39" s="10">
        <f>IFERROR(VLOOKUP($A$10,'[1]Reporte Devengado Aprobado'!$B:$O,6,FALSE),0)</f>
        <v>5878742.1600000001</v>
      </c>
      <c r="J39" s="10">
        <f>IFERROR(VLOOKUP($A$10,'[1]Reporte Devengado Aprobado'!$B:$O,6,FALSE),0)</f>
        <v>5878742.1600000001</v>
      </c>
      <c r="K39" s="10">
        <f>IFERROR(VLOOKUP($A$10,'[1]Reporte Devengado Aprobado'!$B:$O,6,FALSE),0)</f>
        <v>5878742.1600000001</v>
      </c>
      <c r="L39" s="10">
        <f>IFERROR(VLOOKUP($A$10,'[1]Reporte Devengado Aprobado'!$B:$O,6,FALSE),0)</f>
        <v>5878742.1600000001</v>
      </c>
      <c r="M39" s="10">
        <f>IFERROR(VLOOKUP($A$10,'[1]Reporte Devengado Aprobado'!$B:$O,6,FALSE),0)</f>
        <v>5878742.1600000001</v>
      </c>
      <c r="N39" s="10">
        <f>IFERROR(VLOOKUP($A$10,'[1]Reporte Devengado Aprobado'!$B:$O,6,FALSE),0)</f>
        <v>5878742.1600000001</v>
      </c>
      <c r="O39" s="10">
        <f>IFERROR(VLOOKUP($A$10,'[1]Reporte Devengado Aprobado'!$B:$O,6,FALSE),0)</f>
        <v>5878742.1600000001</v>
      </c>
      <c r="P39" s="10">
        <f>IFERROR(VLOOKUP($A$10,'[1]Reporte Devengado Aprobado'!$B:$O,6,FALSE),0)</f>
        <v>5878742.1600000001</v>
      </c>
      <c r="Q39" s="10">
        <f>IFERROR(VLOOKUP($A$10,'[1]Reporte Devengado Aprobado'!$B:$O,6,FALSE),0)</f>
        <v>5878742.1600000001</v>
      </c>
      <c r="R39" s="10">
        <f>IFERROR(VLOOKUP(A39,'[1]Reporte Devengado Aprobado'!$B:$O,9,FALSE),0)</f>
        <v>0</v>
      </c>
      <c r="S39" s="10">
        <f>IFERROR(VLOOKUP($A$10,'[1]Reporte Devengado Aprobado'!$B:$O,6,FALSE),0)</f>
        <v>5878742.1600000001</v>
      </c>
      <c r="T39" s="10">
        <f>IFERROR(VLOOKUP(A39,'[1]Reporte Devengado Aprobado'!$B:$O,10,FALSE),0)</f>
        <v>0</v>
      </c>
      <c r="U39" s="10">
        <f>IFERROR(VLOOKUP(A39,'[1]Reporte Devengado Aprobado'!$B:$O,11,FALSE),0)</f>
        <v>0</v>
      </c>
      <c r="V39" s="10">
        <f>IFERROR(VLOOKUP(A39,'[1]Reporte Devengado Aprobado'!$B:$O,12,FALSE),0)</f>
        <v>0</v>
      </c>
      <c r="W39" s="10">
        <f>IFERROR(VLOOKUP(A39,'[1]Reporte Devengado Aprobado'!$B:$O,13,FALSE),0)</f>
        <v>0</v>
      </c>
      <c r="X39" s="10">
        <f>IFERROR(VLOOKUP(A39,'[1]Reporte Devengado Aprobado'!$B:$O,14,FALSE),0)</f>
        <v>0</v>
      </c>
      <c r="Y39" s="10">
        <f t="shared" si="6"/>
        <v>0</v>
      </c>
    </row>
    <row r="40" spans="1:25" ht="31.5" x14ac:dyDescent="0.25">
      <c r="A40" s="8" t="s">
        <v>75</v>
      </c>
      <c r="B40" s="9" t="s">
        <v>76</v>
      </c>
      <c r="C40" s="10">
        <f>IFERROR(VLOOKUP(A40,'[1]Reporte Devengado Aprobado'!$B:$O,3,FALSE),0)</f>
        <v>0</v>
      </c>
      <c r="D40" s="10">
        <f>IFERROR(VLOOKUP(A40,'[1]Reporte Devengado Aprobado'!$B:$O,4,FALSE),0)</f>
        <v>0</v>
      </c>
      <c r="E40" s="10">
        <f>IFERROR(VLOOKUP(A40,'[1]Reporte Devengado Aprobado'!$B:$O,5,FALSE),0)</f>
        <v>0</v>
      </c>
      <c r="F40" s="10">
        <f>IFERROR(VLOOKUP(A40,'[1]Reporte Devengado Aprobado'!$B:$O,6,FALSE),0)</f>
        <v>0</v>
      </c>
      <c r="G40" s="10">
        <f>IFERROR(VLOOKUP(A40,'[1]Reporte Devengado Aprobado'!$B:$O,7,FALSE),0)</f>
        <v>0</v>
      </c>
      <c r="H40" s="10">
        <f>IFERROR(VLOOKUP(A40,'[1]Reporte Devengado Aprobado'!$B:$O,8,FALSE),0)</f>
        <v>0</v>
      </c>
      <c r="I40" s="10">
        <f>IFERROR(VLOOKUP($A$10,'[1]Reporte Devengado Aprobado'!$B:$O,6,FALSE),0)</f>
        <v>5878742.1600000001</v>
      </c>
      <c r="J40" s="10">
        <f>IFERROR(VLOOKUP($A$10,'[1]Reporte Devengado Aprobado'!$B:$O,6,FALSE),0)</f>
        <v>5878742.1600000001</v>
      </c>
      <c r="K40" s="10">
        <f>IFERROR(VLOOKUP($A$10,'[1]Reporte Devengado Aprobado'!$B:$O,6,FALSE),0)</f>
        <v>5878742.1600000001</v>
      </c>
      <c r="L40" s="10">
        <f>IFERROR(VLOOKUP($A$10,'[1]Reporte Devengado Aprobado'!$B:$O,6,FALSE),0)</f>
        <v>5878742.1600000001</v>
      </c>
      <c r="M40" s="10">
        <f>IFERROR(VLOOKUP($A$10,'[1]Reporte Devengado Aprobado'!$B:$O,6,FALSE),0)</f>
        <v>5878742.1600000001</v>
      </c>
      <c r="N40" s="10">
        <f>IFERROR(VLOOKUP($A$10,'[1]Reporte Devengado Aprobado'!$B:$O,6,FALSE),0)</f>
        <v>5878742.1600000001</v>
      </c>
      <c r="O40" s="10">
        <f>IFERROR(VLOOKUP($A$10,'[1]Reporte Devengado Aprobado'!$B:$O,6,FALSE),0)</f>
        <v>5878742.1600000001</v>
      </c>
      <c r="P40" s="10">
        <f>IFERROR(VLOOKUP($A$10,'[1]Reporte Devengado Aprobado'!$B:$O,6,FALSE),0)</f>
        <v>5878742.1600000001</v>
      </c>
      <c r="Q40" s="10">
        <f>IFERROR(VLOOKUP($A$10,'[1]Reporte Devengado Aprobado'!$B:$O,6,FALSE),0)</f>
        <v>5878742.1600000001</v>
      </c>
      <c r="R40" s="10">
        <f>IFERROR(VLOOKUP(A40,'[1]Reporte Devengado Aprobado'!$B:$O,9,FALSE),0)</f>
        <v>0</v>
      </c>
      <c r="S40" s="10">
        <f>IFERROR(VLOOKUP($A$10,'[1]Reporte Devengado Aprobado'!$B:$O,6,FALSE),0)</f>
        <v>5878742.1600000001</v>
      </c>
      <c r="T40" s="10">
        <f>IFERROR(VLOOKUP(A40,'[1]Reporte Devengado Aprobado'!$B:$O,10,FALSE),0)</f>
        <v>0</v>
      </c>
      <c r="U40" s="10">
        <f>IFERROR(VLOOKUP(A40,'[1]Reporte Devengado Aprobado'!$B:$O,11,FALSE),0)</f>
        <v>0</v>
      </c>
      <c r="V40" s="10">
        <f>IFERROR(VLOOKUP(A40,'[1]Reporte Devengado Aprobado'!$B:$O,12,FALSE),0)</f>
        <v>0</v>
      </c>
      <c r="W40" s="10">
        <f>IFERROR(VLOOKUP(A40,'[1]Reporte Devengado Aprobado'!$B:$O,13,FALSE),0)</f>
        <v>0</v>
      </c>
      <c r="X40" s="10">
        <f>IFERROR(VLOOKUP(A40,'[1]Reporte Devengado Aprobado'!$B:$O,14,FALSE),0)</f>
        <v>0</v>
      </c>
      <c r="Y40" s="10">
        <f t="shared" si="6"/>
        <v>0</v>
      </c>
    </row>
    <row r="41" spans="1:25" x14ac:dyDescent="0.25">
      <c r="A41" s="8" t="s">
        <v>136</v>
      </c>
      <c r="B41" s="9" t="s">
        <v>137</v>
      </c>
      <c r="C41" s="10">
        <f>IFERROR(VLOOKUP(A41,'[1]Reporte Devengado Aprobado'!$B:$O,3,FALSE),0)</f>
        <v>0</v>
      </c>
      <c r="D41" s="10">
        <f>IFERROR(VLOOKUP(A41,'[1]Reporte Devengado Aprobado'!$B:$O,4,FALSE),0)</f>
        <v>0</v>
      </c>
      <c r="E41" s="10">
        <f>IFERROR(VLOOKUP(A41,'[1]Reporte Devengado Aprobado'!$B:$O,5,FALSE),0)</f>
        <v>0</v>
      </c>
      <c r="F41" s="10">
        <f>IFERROR(VLOOKUP(A41,'[1]Reporte Devengado Aprobado'!$B:$O,6,FALSE),0)</f>
        <v>0</v>
      </c>
      <c r="G41" s="10">
        <f>IFERROR(VLOOKUP(A41,'[1]Reporte Devengado Aprobado'!$B:$O,7,FALSE),0)</f>
        <v>0</v>
      </c>
      <c r="H41" s="10">
        <f>IFERROR(VLOOKUP(A41,'[1]Reporte Devengado Aprobado'!$B:$O,8,FALSE),0)</f>
        <v>0</v>
      </c>
      <c r="I41" s="10">
        <f>IFERROR(VLOOKUP($A$10,'[1]Reporte Devengado Aprobado'!$B:$O,6,FALSE),0)</f>
        <v>5878742.1600000001</v>
      </c>
      <c r="J41" s="10">
        <f>IFERROR(VLOOKUP($A$10,'[1]Reporte Devengado Aprobado'!$B:$O,6,FALSE),0)</f>
        <v>5878742.1600000001</v>
      </c>
      <c r="K41" s="10">
        <f>IFERROR(VLOOKUP($A$10,'[1]Reporte Devengado Aprobado'!$B:$O,6,FALSE),0)</f>
        <v>5878742.1600000001</v>
      </c>
      <c r="L41" s="10">
        <f>IFERROR(VLOOKUP($A$10,'[1]Reporte Devengado Aprobado'!$B:$O,6,FALSE),0)</f>
        <v>5878742.1600000001</v>
      </c>
      <c r="M41" s="10">
        <f>IFERROR(VLOOKUP($A$10,'[1]Reporte Devengado Aprobado'!$B:$O,6,FALSE),0)</f>
        <v>5878742.1600000001</v>
      </c>
      <c r="N41" s="10">
        <f>IFERROR(VLOOKUP($A$10,'[1]Reporte Devengado Aprobado'!$B:$O,6,FALSE),0)</f>
        <v>5878742.1600000001</v>
      </c>
      <c r="O41" s="10">
        <f>IFERROR(VLOOKUP($A$10,'[1]Reporte Devengado Aprobado'!$B:$O,6,FALSE),0)</f>
        <v>5878742.1600000001</v>
      </c>
      <c r="P41" s="10">
        <f>IFERROR(VLOOKUP($A$10,'[1]Reporte Devengado Aprobado'!$B:$O,6,FALSE),0)</f>
        <v>5878742.1600000001</v>
      </c>
      <c r="Q41" s="10">
        <f>IFERROR(VLOOKUP($A$10,'[1]Reporte Devengado Aprobado'!$B:$O,6,FALSE),0)</f>
        <v>5878742.1600000001</v>
      </c>
      <c r="R41" s="10">
        <f>IFERROR(VLOOKUP(A41,'[1]Reporte Devengado Aprobado'!$B:$O,9,FALSE),0)</f>
        <v>0</v>
      </c>
      <c r="S41" s="10">
        <f>IFERROR(VLOOKUP($A$10,'[1]Reporte Devengado Aprobado'!$B:$O,6,FALSE),0)</f>
        <v>5878742.1600000001</v>
      </c>
      <c r="T41" s="10">
        <f>IFERROR(VLOOKUP(A41,'[1]Reporte Devengado Aprobado'!$B:$O,10,FALSE),0)</f>
        <v>0</v>
      </c>
      <c r="U41" s="10">
        <f>IFERROR(VLOOKUP(A41,'[1]Reporte Devengado Aprobado'!$B:$O,11,FALSE),0)</f>
        <v>0</v>
      </c>
      <c r="V41" s="10">
        <f>IFERROR(VLOOKUP(A41,'[1]Reporte Devengado Aprobado'!$B:$O,12,FALSE),0)</f>
        <v>0</v>
      </c>
      <c r="W41" s="10">
        <f>IFERROR(VLOOKUP(A41,'[1]Reporte Devengado Aprobado'!$B:$O,13,FALSE),0)</f>
        <v>0</v>
      </c>
      <c r="X41" s="10">
        <f>IFERROR(VLOOKUP(A41,'[1]Reporte Devengado Aprobado'!$B:$O,14,FALSE),0)</f>
        <v>0</v>
      </c>
      <c r="Y41" s="10">
        <f t="shared" si="6"/>
        <v>0</v>
      </c>
    </row>
    <row r="42" spans="1:25" x14ac:dyDescent="0.25">
      <c r="A42" s="8" t="s">
        <v>77</v>
      </c>
      <c r="B42" s="9" t="s">
        <v>78</v>
      </c>
      <c r="C42" s="10">
        <f>IFERROR(VLOOKUP(A42,'[1]Reporte Devengado Aprobado'!$B:$O,3,FALSE),0)</f>
        <v>0</v>
      </c>
      <c r="D42" s="10">
        <f>IFERROR(VLOOKUP(A42,'[1]Reporte Devengado Aprobado'!$B:$O,4,FALSE),0)</f>
        <v>0</v>
      </c>
      <c r="E42" s="22">
        <f>IFERROR(VLOOKUP(A42,'[1]Reporte Devengado Aprobado'!$B:$O,5,FALSE),0)</f>
        <v>0</v>
      </c>
      <c r="F42" s="10">
        <f>IFERROR(VLOOKUP(A42,'[1]Reporte Devengado Aprobado'!$B:$O,6,FALSE),0)</f>
        <v>18849.509999999998</v>
      </c>
      <c r="G42" s="22">
        <f>IFERROR(VLOOKUP(A42,'[1]Reporte Devengado Aprobado'!$B:$O,7,FALSE),0)</f>
        <v>398536.08</v>
      </c>
      <c r="H42" s="22">
        <f>IFERROR(VLOOKUP(A42,'[1]Reporte Devengado Aprobado'!$B:$O,8,FALSE),0)</f>
        <v>39927.67</v>
      </c>
      <c r="I42" s="22">
        <f>IFERROR(VLOOKUP($A$10,'[1]Reporte Devengado Aprobado'!$B:$O,6,FALSE),0)</f>
        <v>5878742.1600000001</v>
      </c>
      <c r="J42" s="22">
        <f>IFERROR(VLOOKUP($A$10,'[1]Reporte Devengado Aprobado'!$B:$O,6,FALSE),0)</f>
        <v>5878742.1600000001</v>
      </c>
      <c r="K42" s="22">
        <f>IFERROR(VLOOKUP($A$10,'[1]Reporte Devengado Aprobado'!$B:$O,6,FALSE),0)</f>
        <v>5878742.1600000001</v>
      </c>
      <c r="L42" s="22">
        <f>IFERROR(VLOOKUP($A$10,'[1]Reporte Devengado Aprobado'!$B:$O,6,FALSE),0)</f>
        <v>5878742.1600000001</v>
      </c>
      <c r="M42" s="22">
        <f>IFERROR(VLOOKUP($A$10,'[1]Reporte Devengado Aprobado'!$B:$O,6,FALSE),0)</f>
        <v>5878742.1600000001</v>
      </c>
      <c r="N42" s="22">
        <f>IFERROR(VLOOKUP($A$10,'[1]Reporte Devengado Aprobado'!$B:$O,6,FALSE),0)</f>
        <v>5878742.1600000001</v>
      </c>
      <c r="O42" s="22">
        <f>IFERROR(VLOOKUP($A$10,'[1]Reporte Devengado Aprobado'!$B:$O,6,FALSE),0)</f>
        <v>5878742.1600000001</v>
      </c>
      <c r="P42" s="22">
        <f>IFERROR(VLOOKUP($A$10,'[1]Reporte Devengado Aprobado'!$B:$O,6,FALSE),0)</f>
        <v>5878742.1600000001</v>
      </c>
      <c r="Q42" s="22">
        <f>IFERROR(VLOOKUP($A$10,'[1]Reporte Devengado Aprobado'!$B:$O,6,FALSE),0)</f>
        <v>5878742.1600000001</v>
      </c>
      <c r="R42" s="22">
        <f>IFERROR(VLOOKUP(A42,'[1]Reporte Devengado Aprobado'!$B:$O,9,FALSE),0)</f>
        <v>0</v>
      </c>
      <c r="S42" s="22">
        <f>IFERROR(VLOOKUP($A$10,'[1]Reporte Devengado Aprobado'!$B:$O,6,FALSE),0)</f>
        <v>5878742.1600000001</v>
      </c>
      <c r="T42" s="22">
        <f>IFERROR(VLOOKUP(A42,'[1]Reporte Devengado Aprobado'!$B:$O,10,FALSE),0)</f>
        <v>0</v>
      </c>
      <c r="U42" s="22">
        <f>IFERROR(VLOOKUP(A42,'[1]Reporte Devengado Aprobado'!$B:$O,11,FALSE),0)</f>
        <v>0</v>
      </c>
      <c r="V42" s="22">
        <f>IFERROR(VLOOKUP(A42,'[1]Reporte Devengado Aprobado'!$B:$O,12,FALSE),0)</f>
        <v>87493.77</v>
      </c>
      <c r="W42" s="22">
        <f>IFERROR(VLOOKUP(A42,'[1]Reporte Devengado Aprobado'!$B:$O,13,FALSE),0)</f>
        <v>0</v>
      </c>
      <c r="X42" s="22">
        <f>IFERROR(VLOOKUP(A42,'[1]Reporte Devengado Aprobado'!$B:$O,14,FALSE),0)</f>
        <v>0</v>
      </c>
      <c r="Y42" s="10">
        <f>+F42+G42+H42+V42</f>
        <v>544807.03</v>
      </c>
    </row>
    <row r="43" spans="1:25" ht="31.5" x14ac:dyDescent="0.25">
      <c r="A43" s="8" t="s">
        <v>79</v>
      </c>
      <c r="B43" s="9" t="s">
        <v>80</v>
      </c>
      <c r="C43" s="10">
        <f>IFERROR(VLOOKUP(A43,'[1]Reporte Devengado Aprobado'!$B:$O,3,FALSE),0)</f>
        <v>0</v>
      </c>
      <c r="D43" s="10">
        <f>IFERROR(VLOOKUP(A43,'[1]Reporte Devengado Aprobado'!$B:$O,4,FALSE),0)</f>
        <v>0</v>
      </c>
      <c r="E43" s="10">
        <f>IFERROR(VLOOKUP(A43,'[1]Reporte Devengado Aprobado'!$B:$O,5,FALSE),0)</f>
        <v>0</v>
      </c>
      <c r="F43" s="10">
        <f>IFERROR(VLOOKUP(A43,'[1]Reporte Devengado Aprobado'!$B:$O,6,FALSE),0)</f>
        <v>0</v>
      </c>
      <c r="G43" s="22">
        <f>IFERROR(VLOOKUP(A43,'[1]Reporte Devengado Aprobado'!$B:$O,7,FALSE),0)</f>
        <v>0</v>
      </c>
      <c r="H43" s="22">
        <f>IFERROR(VLOOKUP(A43,'[1]Reporte Devengado Aprobado'!$B:$O,8,FALSE),0)</f>
        <v>0</v>
      </c>
      <c r="I43" s="22">
        <f>IFERROR(VLOOKUP($A$10,'[1]Reporte Devengado Aprobado'!$B:$O,6,FALSE),0)</f>
        <v>5878742.1600000001</v>
      </c>
      <c r="J43" s="22">
        <f>IFERROR(VLOOKUP($A$10,'[1]Reporte Devengado Aprobado'!$B:$O,6,FALSE),0)</f>
        <v>5878742.1600000001</v>
      </c>
      <c r="K43" s="22">
        <f>IFERROR(VLOOKUP($A$10,'[1]Reporte Devengado Aprobado'!$B:$O,6,FALSE),0)</f>
        <v>5878742.1600000001</v>
      </c>
      <c r="L43" s="22">
        <f>IFERROR(VLOOKUP($A$10,'[1]Reporte Devengado Aprobado'!$B:$O,6,FALSE),0)</f>
        <v>5878742.1600000001</v>
      </c>
      <c r="M43" s="22">
        <f>IFERROR(VLOOKUP($A$10,'[1]Reporte Devengado Aprobado'!$B:$O,6,FALSE),0)</f>
        <v>5878742.1600000001</v>
      </c>
      <c r="N43" s="22">
        <f>IFERROR(VLOOKUP($A$10,'[1]Reporte Devengado Aprobado'!$B:$O,6,FALSE),0)</f>
        <v>5878742.1600000001</v>
      </c>
      <c r="O43" s="22">
        <f>IFERROR(VLOOKUP($A$10,'[1]Reporte Devengado Aprobado'!$B:$O,6,FALSE),0)</f>
        <v>5878742.1600000001</v>
      </c>
      <c r="P43" s="22">
        <f>IFERROR(VLOOKUP($A$10,'[1]Reporte Devengado Aprobado'!$B:$O,6,FALSE),0)</f>
        <v>5878742.1600000001</v>
      </c>
      <c r="Q43" s="22">
        <f>IFERROR(VLOOKUP($A$10,'[1]Reporte Devengado Aprobado'!$B:$O,6,FALSE),0)</f>
        <v>5878742.1600000001</v>
      </c>
      <c r="R43" s="22">
        <f>IFERROR(VLOOKUP(A43,'[1]Reporte Devengado Aprobado'!$B:$O,9,FALSE),0)</f>
        <v>0</v>
      </c>
      <c r="S43" s="22">
        <f>IFERROR(VLOOKUP($A$10,'[1]Reporte Devengado Aprobado'!$B:$O,6,FALSE),0)</f>
        <v>5878742.1600000001</v>
      </c>
      <c r="T43" s="22">
        <f>IFERROR(VLOOKUP(A43,'[1]Reporte Devengado Aprobado'!$B:$O,10,FALSE),0)</f>
        <v>0</v>
      </c>
      <c r="U43" s="22">
        <f>IFERROR(VLOOKUP(A43,'[1]Reporte Devengado Aprobado'!$B:$O,11,FALSE),0)</f>
        <v>0</v>
      </c>
      <c r="V43" s="22">
        <f>IFERROR(VLOOKUP(A43,'[1]Reporte Devengado Aprobado'!$B:$O,12,FALSE),0)</f>
        <v>0</v>
      </c>
      <c r="W43" s="22">
        <f>IFERROR(VLOOKUP(A43,'[1]Reporte Devengado Aprobado'!$B:$O,13,FALSE),0)</f>
        <v>0</v>
      </c>
      <c r="X43" s="22">
        <f>IFERROR(VLOOKUP(A43,'[1]Reporte Devengado Aprobado'!$B:$O,14,FALSE),0)</f>
        <v>0</v>
      </c>
      <c r="Y43" s="10">
        <f t="shared" si="6"/>
        <v>0</v>
      </c>
    </row>
    <row r="44" spans="1:25" s="1" customFormat="1" x14ac:dyDescent="0.25">
      <c r="A44" s="5">
        <v>2.5</v>
      </c>
      <c r="B44" s="6" t="s">
        <v>81</v>
      </c>
      <c r="C44" s="7">
        <f>SUM(C45:C51)</f>
        <v>0</v>
      </c>
      <c r="D44" s="7">
        <f t="shared" ref="D44:X44" si="7">SUM(D45:D51)</f>
        <v>0</v>
      </c>
      <c r="E44" s="7">
        <f t="shared" si="7"/>
        <v>0</v>
      </c>
      <c r="F44" s="7">
        <f t="shared" si="7"/>
        <v>0</v>
      </c>
      <c r="G44" s="7">
        <f t="shared" si="7"/>
        <v>0</v>
      </c>
      <c r="H44" s="7">
        <f t="shared" si="7"/>
        <v>0</v>
      </c>
      <c r="I44" s="7">
        <f t="shared" si="7"/>
        <v>41151195.120000005</v>
      </c>
      <c r="J44" s="7">
        <f t="shared" si="7"/>
        <v>41151195.120000005</v>
      </c>
      <c r="K44" s="7">
        <f t="shared" si="7"/>
        <v>41151195.120000005</v>
      </c>
      <c r="L44" s="7">
        <f t="shared" si="7"/>
        <v>41151195.120000005</v>
      </c>
      <c r="M44" s="7">
        <f t="shared" si="7"/>
        <v>41151195.120000005</v>
      </c>
      <c r="N44" s="7">
        <f t="shared" si="7"/>
        <v>41151195.120000005</v>
      </c>
      <c r="O44" s="7">
        <f t="shared" si="7"/>
        <v>41151195.120000005</v>
      </c>
      <c r="P44" s="7">
        <f t="shared" si="7"/>
        <v>41151195.120000005</v>
      </c>
      <c r="Q44" s="7">
        <f t="shared" si="7"/>
        <v>41151195.120000005</v>
      </c>
      <c r="R44" s="7">
        <f t="shared" si="7"/>
        <v>0</v>
      </c>
      <c r="S44" s="7">
        <f t="shared" si="7"/>
        <v>41151195.120000005</v>
      </c>
      <c r="T44" s="7">
        <f t="shared" si="7"/>
        <v>0</v>
      </c>
      <c r="U44" s="7">
        <f t="shared" si="7"/>
        <v>0</v>
      </c>
      <c r="V44" s="7">
        <f t="shared" si="7"/>
        <v>0</v>
      </c>
      <c r="W44" s="7">
        <f t="shared" si="7"/>
        <v>0</v>
      </c>
      <c r="X44" s="7">
        <f t="shared" si="7"/>
        <v>0</v>
      </c>
      <c r="Y44" s="23">
        <v>0</v>
      </c>
    </row>
    <row r="45" spans="1:25" x14ac:dyDescent="0.25">
      <c r="A45" s="8" t="s">
        <v>82</v>
      </c>
      <c r="B45" s="9" t="s">
        <v>83</v>
      </c>
      <c r="C45" s="10">
        <f>IFERROR(VLOOKUP(A45,'[1]Reporte Devengado Aprobado'!$B:$O,3,FALSE),0)</f>
        <v>0</v>
      </c>
      <c r="D45" s="10">
        <f>IFERROR(VLOOKUP(A45,'[1]Reporte Devengado Aprobado'!$B:$O,4,FALSE),0)</f>
        <v>0</v>
      </c>
      <c r="E45" s="10">
        <f>IFERROR(VLOOKUP(A45,'[1]Reporte Devengado Aprobado'!$B:$O,5,FALSE),0)</f>
        <v>0</v>
      </c>
      <c r="F45" s="10">
        <f>IFERROR(VLOOKUP(A45,'[1]Reporte Devengado Aprobado'!$B:$O,6,FALSE),0)</f>
        <v>0</v>
      </c>
      <c r="G45" s="22">
        <f>IFERROR(VLOOKUP(A45,'[1]Reporte Devengado Aprobado'!$B:$O,7,FALSE),0)</f>
        <v>0</v>
      </c>
      <c r="H45" s="22">
        <f>IFERROR(VLOOKUP(A45,'[1]Reporte Devengado Aprobado'!$B:$O,8,FALSE),0)</f>
        <v>0</v>
      </c>
      <c r="I45" s="22">
        <f>IFERROR(VLOOKUP($A$10,'[1]Reporte Devengado Aprobado'!$B:$O,6,FALSE),0)</f>
        <v>5878742.1600000001</v>
      </c>
      <c r="J45" s="22">
        <f>IFERROR(VLOOKUP($A$10,'[1]Reporte Devengado Aprobado'!$B:$O,6,FALSE),0)</f>
        <v>5878742.1600000001</v>
      </c>
      <c r="K45" s="22">
        <f>IFERROR(VLOOKUP($A$10,'[1]Reporte Devengado Aprobado'!$B:$O,6,FALSE),0)</f>
        <v>5878742.1600000001</v>
      </c>
      <c r="L45" s="22">
        <f>IFERROR(VLOOKUP($A$10,'[1]Reporte Devengado Aprobado'!$B:$O,6,FALSE),0)</f>
        <v>5878742.1600000001</v>
      </c>
      <c r="M45" s="22">
        <f>IFERROR(VLOOKUP($A$10,'[1]Reporte Devengado Aprobado'!$B:$O,6,FALSE),0)</f>
        <v>5878742.1600000001</v>
      </c>
      <c r="N45" s="22">
        <f>IFERROR(VLOOKUP($A$10,'[1]Reporte Devengado Aprobado'!$B:$O,6,FALSE),0)</f>
        <v>5878742.1600000001</v>
      </c>
      <c r="O45" s="22">
        <f>IFERROR(VLOOKUP($A$10,'[1]Reporte Devengado Aprobado'!$B:$O,6,FALSE),0)</f>
        <v>5878742.1600000001</v>
      </c>
      <c r="P45" s="22">
        <f>IFERROR(VLOOKUP($A$10,'[1]Reporte Devengado Aprobado'!$B:$O,6,FALSE),0)</f>
        <v>5878742.1600000001</v>
      </c>
      <c r="Q45" s="22">
        <f>IFERROR(VLOOKUP($A$10,'[1]Reporte Devengado Aprobado'!$B:$O,6,FALSE),0)</f>
        <v>5878742.1600000001</v>
      </c>
      <c r="R45" s="22">
        <f>IFERROR(VLOOKUP(A45,'[1]Reporte Devengado Aprobado'!$B:$O,9,FALSE),0)</f>
        <v>0</v>
      </c>
      <c r="S45" s="22">
        <f>IFERROR(VLOOKUP($A$10,'[1]Reporte Devengado Aprobado'!$B:$O,6,FALSE),0)</f>
        <v>5878742.1600000001</v>
      </c>
      <c r="T45" s="22">
        <f>IFERROR(VLOOKUP(A45,'[1]Reporte Devengado Aprobado'!$B:$O,10,FALSE),0)</f>
        <v>0</v>
      </c>
      <c r="U45" s="22">
        <f>IFERROR(VLOOKUP(A45,'[1]Reporte Devengado Aprobado'!$B:$O,11,FALSE),0)</f>
        <v>0</v>
      </c>
      <c r="V45" s="22">
        <f>IFERROR(VLOOKUP(A45,'[1]Reporte Devengado Aprobado'!$B:$O,12,FALSE),0)</f>
        <v>0</v>
      </c>
      <c r="W45" s="22">
        <f>IFERROR(VLOOKUP(A45,'[1]Reporte Devengado Aprobado'!$B:$O,13,FALSE),0)</f>
        <v>0</v>
      </c>
      <c r="X45" s="22">
        <f>IFERROR(VLOOKUP(A45,'[1]Reporte Devengado Aprobado'!$B:$O,14,FALSE),0)</f>
        <v>0</v>
      </c>
      <c r="Y45" s="10">
        <v>0</v>
      </c>
    </row>
    <row r="46" spans="1:25" ht="31.5" x14ac:dyDescent="0.25">
      <c r="A46" s="8" t="s">
        <v>84</v>
      </c>
      <c r="B46" s="9" t="s">
        <v>85</v>
      </c>
      <c r="C46" s="10">
        <f>IFERROR(VLOOKUP(A46,'[1]Reporte Devengado Aprobado'!$B:$O,3,FALSE),0)</f>
        <v>0</v>
      </c>
      <c r="D46" s="10">
        <f>IFERROR(VLOOKUP(A46,'[1]Reporte Devengado Aprobado'!$B:$O,4,FALSE),0)</f>
        <v>0</v>
      </c>
      <c r="E46" s="10">
        <f>IFERROR(VLOOKUP(A46,'[1]Reporte Devengado Aprobado'!$B:$O,5,FALSE),0)</f>
        <v>0</v>
      </c>
      <c r="F46" s="10">
        <f>IFERROR(VLOOKUP(A46,'[1]Reporte Devengado Aprobado'!$B:$O,6,FALSE),0)</f>
        <v>0</v>
      </c>
      <c r="G46" s="22">
        <f>IFERROR(VLOOKUP(A46,'[1]Reporte Devengado Aprobado'!$B:$O,7,FALSE),0)</f>
        <v>0</v>
      </c>
      <c r="H46" s="22">
        <f>IFERROR(VLOOKUP(A46,'[1]Reporte Devengado Aprobado'!$B:$O,8,FALSE),0)</f>
        <v>0</v>
      </c>
      <c r="I46" s="22">
        <f>IFERROR(VLOOKUP($A$10,'[1]Reporte Devengado Aprobado'!$B:$O,6,FALSE),0)</f>
        <v>5878742.1600000001</v>
      </c>
      <c r="J46" s="22">
        <f>IFERROR(VLOOKUP($A$10,'[1]Reporte Devengado Aprobado'!$B:$O,6,FALSE),0)</f>
        <v>5878742.1600000001</v>
      </c>
      <c r="K46" s="22">
        <f>IFERROR(VLOOKUP($A$10,'[1]Reporte Devengado Aprobado'!$B:$O,6,FALSE),0)</f>
        <v>5878742.1600000001</v>
      </c>
      <c r="L46" s="22">
        <f>IFERROR(VLOOKUP($A$10,'[1]Reporte Devengado Aprobado'!$B:$O,6,FALSE),0)</f>
        <v>5878742.1600000001</v>
      </c>
      <c r="M46" s="22">
        <f>IFERROR(VLOOKUP($A$10,'[1]Reporte Devengado Aprobado'!$B:$O,6,FALSE),0)</f>
        <v>5878742.1600000001</v>
      </c>
      <c r="N46" s="22">
        <f>IFERROR(VLOOKUP($A$10,'[1]Reporte Devengado Aprobado'!$B:$O,6,FALSE),0)</f>
        <v>5878742.1600000001</v>
      </c>
      <c r="O46" s="22">
        <f>IFERROR(VLOOKUP($A$10,'[1]Reporte Devengado Aprobado'!$B:$O,6,FALSE),0)</f>
        <v>5878742.1600000001</v>
      </c>
      <c r="P46" s="22">
        <f>IFERROR(VLOOKUP($A$10,'[1]Reporte Devengado Aprobado'!$B:$O,6,FALSE),0)</f>
        <v>5878742.1600000001</v>
      </c>
      <c r="Q46" s="22">
        <f>IFERROR(VLOOKUP($A$10,'[1]Reporte Devengado Aprobado'!$B:$O,6,FALSE),0)</f>
        <v>5878742.1600000001</v>
      </c>
      <c r="R46" s="22">
        <f>IFERROR(VLOOKUP(A46,'[1]Reporte Devengado Aprobado'!$B:$O,9,FALSE),0)</f>
        <v>0</v>
      </c>
      <c r="S46" s="22">
        <f>IFERROR(VLOOKUP($A$10,'[1]Reporte Devengado Aprobado'!$B:$O,6,FALSE),0)</f>
        <v>5878742.1600000001</v>
      </c>
      <c r="T46" s="22">
        <f>IFERROR(VLOOKUP(A46,'[1]Reporte Devengado Aprobado'!$B:$O,10,FALSE),0)</f>
        <v>0</v>
      </c>
      <c r="U46" s="22">
        <f>IFERROR(VLOOKUP(A46,'[1]Reporte Devengado Aprobado'!$B:$O,11,FALSE),0)</f>
        <v>0</v>
      </c>
      <c r="V46" s="22">
        <f>IFERROR(VLOOKUP(A46,'[1]Reporte Devengado Aprobado'!$B:$O,12,FALSE),0)</f>
        <v>0</v>
      </c>
      <c r="W46" s="22">
        <f>IFERROR(VLOOKUP(A46,'[1]Reporte Devengado Aprobado'!$B:$O,13,FALSE),0)</f>
        <v>0</v>
      </c>
      <c r="X46" s="22">
        <f>IFERROR(VLOOKUP(A46,'[1]Reporte Devengado Aprobado'!$B:$O,14,FALSE),0)</f>
        <v>0</v>
      </c>
      <c r="Y46" s="10">
        <v>0</v>
      </c>
    </row>
    <row r="47" spans="1:25" ht="31.5" x14ac:dyDescent="0.25">
      <c r="A47" s="8" t="s">
        <v>86</v>
      </c>
      <c r="B47" s="9" t="s">
        <v>87</v>
      </c>
      <c r="C47" s="10">
        <f>IFERROR(VLOOKUP(A47,'[1]Reporte Devengado Aprobado'!$B:$O,3,FALSE),0)</f>
        <v>0</v>
      </c>
      <c r="D47" s="10">
        <f>IFERROR(VLOOKUP(A47,'[1]Reporte Devengado Aprobado'!$B:$O,4,FALSE),0)</f>
        <v>0</v>
      </c>
      <c r="E47" s="10">
        <f>IFERROR(VLOOKUP(A47,'[1]Reporte Devengado Aprobado'!$B:$O,5,FALSE),0)</f>
        <v>0</v>
      </c>
      <c r="F47" s="10">
        <f>IFERROR(VLOOKUP(A47,'[1]Reporte Devengado Aprobado'!$B:$O,6,FALSE),0)</f>
        <v>0</v>
      </c>
      <c r="G47" s="22">
        <f>IFERROR(VLOOKUP(A47,'[1]Reporte Devengado Aprobado'!$B:$O,7,FALSE),0)</f>
        <v>0</v>
      </c>
      <c r="H47" s="22">
        <f>IFERROR(VLOOKUP(A47,'[1]Reporte Devengado Aprobado'!$B:$O,8,FALSE),0)</f>
        <v>0</v>
      </c>
      <c r="I47" s="22">
        <f>IFERROR(VLOOKUP($A$10,'[1]Reporte Devengado Aprobado'!$B:$O,6,FALSE),0)</f>
        <v>5878742.1600000001</v>
      </c>
      <c r="J47" s="22">
        <f>IFERROR(VLOOKUP($A$10,'[1]Reporte Devengado Aprobado'!$B:$O,6,FALSE),0)</f>
        <v>5878742.1600000001</v>
      </c>
      <c r="K47" s="22">
        <f>IFERROR(VLOOKUP($A$10,'[1]Reporte Devengado Aprobado'!$B:$O,6,FALSE),0)</f>
        <v>5878742.1600000001</v>
      </c>
      <c r="L47" s="22">
        <f>IFERROR(VLOOKUP($A$10,'[1]Reporte Devengado Aprobado'!$B:$O,6,FALSE),0)</f>
        <v>5878742.1600000001</v>
      </c>
      <c r="M47" s="22">
        <f>IFERROR(VLOOKUP($A$10,'[1]Reporte Devengado Aprobado'!$B:$O,6,FALSE),0)</f>
        <v>5878742.1600000001</v>
      </c>
      <c r="N47" s="22">
        <f>IFERROR(VLOOKUP($A$10,'[1]Reporte Devengado Aprobado'!$B:$O,6,FALSE),0)</f>
        <v>5878742.1600000001</v>
      </c>
      <c r="O47" s="22">
        <f>IFERROR(VLOOKUP($A$10,'[1]Reporte Devengado Aprobado'!$B:$O,6,FALSE),0)</f>
        <v>5878742.1600000001</v>
      </c>
      <c r="P47" s="22">
        <f>IFERROR(VLOOKUP($A$10,'[1]Reporte Devengado Aprobado'!$B:$O,6,FALSE),0)</f>
        <v>5878742.1600000001</v>
      </c>
      <c r="Q47" s="22">
        <f>IFERROR(VLOOKUP($A$10,'[1]Reporte Devengado Aprobado'!$B:$O,6,FALSE),0)</f>
        <v>5878742.1600000001</v>
      </c>
      <c r="R47" s="22">
        <f>IFERROR(VLOOKUP(A47,'[1]Reporte Devengado Aprobado'!$B:$O,9,FALSE),0)</f>
        <v>0</v>
      </c>
      <c r="S47" s="22">
        <f>IFERROR(VLOOKUP($A$10,'[1]Reporte Devengado Aprobado'!$B:$O,6,FALSE),0)</f>
        <v>5878742.1600000001</v>
      </c>
      <c r="T47" s="22">
        <f>IFERROR(VLOOKUP(A47,'[1]Reporte Devengado Aprobado'!$B:$O,10,FALSE),0)</f>
        <v>0</v>
      </c>
      <c r="U47" s="22">
        <f>IFERROR(VLOOKUP(A47,'[1]Reporte Devengado Aprobado'!$B:$O,11,FALSE),0)</f>
        <v>0</v>
      </c>
      <c r="V47" s="22">
        <f>IFERROR(VLOOKUP(A47,'[1]Reporte Devengado Aprobado'!$B:$O,12,FALSE),0)</f>
        <v>0</v>
      </c>
      <c r="W47" s="22">
        <f>IFERROR(VLOOKUP(A47,'[1]Reporte Devengado Aprobado'!$B:$O,13,FALSE),0)</f>
        <v>0</v>
      </c>
      <c r="X47" s="22">
        <f>IFERROR(VLOOKUP(A47,'[1]Reporte Devengado Aprobado'!$B:$O,14,FALSE),0)</f>
        <v>0</v>
      </c>
      <c r="Y47" s="10">
        <v>0</v>
      </c>
    </row>
    <row r="48" spans="1:25" ht="31.5" x14ac:dyDescent="0.25">
      <c r="A48" s="8" t="s">
        <v>88</v>
      </c>
      <c r="B48" s="9" t="s">
        <v>89</v>
      </c>
      <c r="C48" s="10">
        <f>IFERROR(VLOOKUP(A48,'[1]Reporte Devengado Aprobado'!$B:$O,3,FALSE),0)</f>
        <v>0</v>
      </c>
      <c r="D48" s="10">
        <f>IFERROR(VLOOKUP(A48,'[1]Reporte Devengado Aprobado'!$B:$O,4,FALSE),0)</f>
        <v>0</v>
      </c>
      <c r="E48" s="10">
        <f>IFERROR(VLOOKUP(A48,'[1]Reporte Devengado Aprobado'!$B:$O,5,FALSE),0)</f>
        <v>0</v>
      </c>
      <c r="F48" s="10">
        <f>IFERROR(VLOOKUP(A48,'[1]Reporte Devengado Aprobado'!$B:$O,6,FALSE),0)</f>
        <v>0</v>
      </c>
      <c r="G48" s="22">
        <f>IFERROR(VLOOKUP(A48,'[1]Reporte Devengado Aprobado'!$B:$O,7,FALSE),0)</f>
        <v>0</v>
      </c>
      <c r="H48" s="22">
        <f>IFERROR(VLOOKUP(A48,'[1]Reporte Devengado Aprobado'!$B:$O,8,FALSE),0)</f>
        <v>0</v>
      </c>
      <c r="I48" s="22">
        <f>IFERROR(VLOOKUP($A$10,'[1]Reporte Devengado Aprobado'!$B:$O,6,FALSE),0)</f>
        <v>5878742.1600000001</v>
      </c>
      <c r="J48" s="22">
        <f>IFERROR(VLOOKUP($A$10,'[1]Reporte Devengado Aprobado'!$B:$O,6,FALSE),0)</f>
        <v>5878742.1600000001</v>
      </c>
      <c r="K48" s="22">
        <f>IFERROR(VLOOKUP($A$10,'[1]Reporte Devengado Aprobado'!$B:$O,6,FALSE),0)</f>
        <v>5878742.1600000001</v>
      </c>
      <c r="L48" s="22">
        <f>IFERROR(VLOOKUP($A$10,'[1]Reporte Devengado Aprobado'!$B:$O,6,FALSE),0)</f>
        <v>5878742.1600000001</v>
      </c>
      <c r="M48" s="22">
        <f>IFERROR(VLOOKUP($A$10,'[1]Reporte Devengado Aprobado'!$B:$O,6,FALSE),0)</f>
        <v>5878742.1600000001</v>
      </c>
      <c r="N48" s="22">
        <f>IFERROR(VLOOKUP($A$10,'[1]Reporte Devengado Aprobado'!$B:$O,6,FALSE),0)</f>
        <v>5878742.1600000001</v>
      </c>
      <c r="O48" s="22">
        <f>IFERROR(VLOOKUP($A$10,'[1]Reporte Devengado Aprobado'!$B:$O,6,FALSE),0)</f>
        <v>5878742.1600000001</v>
      </c>
      <c r="P48" s="22">
        <f>IFERROR(VLOOKUP($A$10,'[1]Reporte Devengado Aprobado'!$B:$O,6,FALSE),0)</f>
        <v>5878742.1600000001</v>
      </c>
      <c r="Q48" s="22">
        <f>IFERROR(VLOOKUP($A$10,'[1]Reporte Devengado Aprobado'!$B:$O,6,FALSE),0)</f>
        <v>5878742.1600000001</v>
      </c>
      <c r="R48" s="22">
        <f>IFERROR(VLOOKUP(A48,'[1]Reporte Devengado Aprobado'!$B:$O,9,FALSE),0)</f>
        <v>0</v>
      </c>
      <c r="S48" s="22">
        <f>IFERROR(VLOOKUP($A$10,'[1]Reporte Devengado Aprobado'!$B:$O,6,FALSE),0)</f>
        <v>5878742.1600000001</v>
      </c>
      <c r="T48" s="22">
        <f>IFERROR(VLOOKUP(A48,'[1]Reporte Devengado Aprobado'!$B:$O,10,FALSE),0)</f>
        <v>0</v>
      </c>
      <c r="U48" s="22">
        <f>IFERROR(VLOOKUP(A48,'[1]Reporte Devengado Aprobado'!$B:$O,11,FALSE),0)</f>
        <v>0</v>
      </c>
      <c r="V48" s="22">
        <f>IFERROR(VLOOKUP(A48,'[1]Reporte Devengado Aprobado'!$B:$O,12,FALSE),0)</f>
        <v>0</v>
      </c>
      <c r="W48" s="22">
        <f>IFERROR(VLOOKUP(A48,'[1]Reporte Devengado Aprobado'!$B:$O,13,FALSE),0)</f>
        <v>0</v>
      </c>
      <c r="X48" s="22">
        <f>IFERROR(VLOOKUP(A48,'[1]Reporte Devengado Aprobado'!$B:$O,14,FALSE),0)</f>
        <v>0</v>
      </c>
      <c r="Y48" s="10">
        <v>0</v>
      </c>
    </row>
    <row r="49" spans="1:26" ht="31.5" x14ac:dyDescent="0.25">
      <c r="A49" s="8" t="s">
        <v>90</v>
      </c>
      <c r="B49" s="9" t="s">
        <v>91</v>
      </c>
      <c r="C49" s="10">
        <f>IFERROR(VLOOKUP(A49,'[1]Reporte Devengado Aprobado'!$B:$O,3,FALSE),0)</f>
        <v>0</v>
      </c>
      <c r="D49" s="10">
        <f>IFERROR(VLOOKUP(A49,'[1]Reporte Devengado Aprobado'!$B:$O,4,FALSE),0)</f>
        <v>0</v>
      </c>
      <c r="E49" s="10">
        <f>IFERROR(VLOOKUP(A49,'[1]Reporte Devengado Aprobado'!$B:$O,5,FALSE),0)</f>
        <v>0</v>
      </c>
      <c r="F49" s="10">
        <f>IFERROR(VLOOKUP(A49,'[1]Reporte Devengado Aprobado'!$B:$O,6,FALSE),0)</f>
        <v>0</v>
      </c>
      <c r="G49" s="22">
        <f>IFERROR(VLOOKUP(A49,'[1]Reporte Devengado Aprobado'!$B:$O,7,FALSE),0)</f>
        <v>0</v>
      </c>
      <c r="H49" s="22">
        <f>IFERROR(VLOOKUP(A49,'[1]Reporte Devengado Aprobado'!$B:$O,8,FALSE),0)</f>
        <v>0</v>
      </c>
      <c r="I49" s="22">
        <f>IFERROR(VLOOKUP($A$10,'[1]Reporte Devengado Aprobado'!$B:$O,6,FALSE),0)</f>
        <v>5878742.1600000001</v>
      </c>
      <c r="J49" s="22">
        <f>IFERROR(VLOOKUP($A$10,'[1]Reporte Devengado Aprobado'!$B:$O,6,FALSE),0)</f>
        <v>5878742.1600000001</v>
      </c>
      <c r="K49" s="22">
        <f>IFERROR(VLOOKUP($A$10,'[1]Reporte Devengado Aprobado'!$B:$O,6,FALSE),0)</f>
        <v>5878742.1600000001</v>
      </c>
      <c r="L49" s="22">
        <f>IFERROR(VLOOKUP($A$10,'[1]Reporte Devengado Aprobado'!$B:$O,6,FALSE),0)</f>
        <v>5878742.1600000001</v>
      </c>
      <c r="M49" s="22">
        <f>IFERROR(VLOOKUP($A$10,'[1]Reporte Devengado Aprobado'!$B:$O,6,FALSE),0)</f>
        <v>5878742.1600000001</v>
      </c>
      <c r="N49" s="22">
        <f>IFERROR(VLOOKUP($A$10,'[1]Reporte Devengado Aprobado'!$B:$O,6,FALSE),0)</f>
        <v>5878742.1600000001</v>
      </c>
      <c r="O49" s="22">
        <f>IFERROR(VLOOKUP($A$10,'[1]Reporte Devengado Aprobado'!$B:$O,6,FALSE),0)</f>
        <v>5878742.1600000001</v>
      </c>
      <c r="P49" s="22">
        <f>IFERROR(VLOOKUP($A$10,'[1]Reporte Devengado Aprobado'!$B:$O,6,FALSE),0)</f>
        <v>5878742.1600000001</v>
      </c>
      <c r="Q49" s="22">
        <f>IFERROR(VLOOKUP($A$10,'[1]Reporte Devengado Aprobado'!$B:$O,6,FALSE),0)</f>
        <v>5878742.1600000001</v>
      </c>
      <c r="R49" s="22">
        <f>IFERROR(VLOOKUP(A49,'[1]Reporte Devengado Aprobado'!$B:$O,9,FALSE),0)</f>
        <v>0</v>
      </c>
      <c r="S49" s="22">
        <f>IFERROR(VLOOKUP($A$10,'[1]Reporte Devengado Aprobado'!$B:$O,6,FALSE),0)</f>
        <v>5878742.1600000001</v>
      </c>
      <c r="T49" s="22">
        <f>IFERROR(VLOOKUP(A49,'[1]Reporte Devengado Aprobado'!$B:$O,10,FALSE),0)</f>
        <v>0</v>
      </c>
      <c r="U49" s="22">
        <f>IFERROR(VLOOKUP(A49,'[1]Reporte Devengado Aprobado'!$B:$O,11,FALSE),0)</f>
        <v>0</v>
      </c>
      <c r="V49" s="22">
        <f>IFERROR(VLOOKUP(A49,'[1]Reporte Devengado Aprobado'!$B:$O,12,FALSE),0)</f>
        <v>0</v>
      </c>
      <c r="W49" s="22">
        <f>IFERROR(VLOOKUP(A49,'[1]Reporte Devengado Aprobado'!$B:$O,13,FALSE),0)</f>
        <v>0</v>
      </c>
      <c r="X49" s="22">
        <f>IFERROR(VLOOKUP(A49,'[1]Reporte Devengado Aprobado'!$B:$O,14,FALSE),0)</f>
        <v>0</v>
      </c>
      <c r="Y49" s="10">
        <v>0</v>
      </c>
    </row>
    <row r="50" spans="1:26" x14ac:dyDescent="0.25">
      <c r="A50" s="8" t="s">
        <v>92</v>
      </c>
      <c r="B50" s="9" t="s">
        <v>93</v>
      </c>
      <c r="C50" s="10">
        <f>IFERROR(VLOOKUP(A50,'[1]Reporte Devengado Aprobado'!$B:$O,3,FALSE),0)</f>
        <v>0</v>
      </c>
      <c r="D50" s="10">
        <f>IFERROR(VLOOKUP(A50,'[1]Reporte Devengado Aprobado'!$B:$O,4,FALSE),0)</f>
        <v>0</v>
      </c>
      <c r="E50" s="10">
        <f>IFERROR(VLOOKUP(A50,'[1]Reporte Devengado Aprobado'!$B:$O,5,FALSE),0)</f>
        <v>0</v>
      </c>
      <c r="F50" s="10">
        <f>IFERROR(VLOOKUP(A50,'[1]Reporte Devengado Aprobado'!$B:$O,6,FALSE),0)</f>
        <v>0</v>
      </c>
      <c r="G50" s="22">
        <f>IFERROR(VLOOKUP(A50,'[1]Reporte Devengado Aprobado'!$B:$O,7,FALSE),0)</f>
        <v>0</v>
      </c>
      <c r="H50" s="22">
        <f>IFERROR(VLOOKUP(A50,'[1]Reporte Devengado Aprobado'!$B:$O,8,FALSE),0)</f>
        <v>0</v>
      </c>
      <c r="I50" s="22">
        <f>IFERROR(VLOOKUP($A$10,'[1]Reporte Devengado Aprobado'!$B:$O,6,FALSE),0)</f>
        <v>5878742.1600000001</v>
      </c>
      <c r="J50" s="22">
        <f>IFERROR(VLOOKUP($A$10,'[1]Reporte Devengado Aprobado'!$B:$O,6,FALSE),0)</f>
        <v>5878742.1600000001</v>
      </c>
      <c r="K50" s="22">
        <f>IFERROR(VLOOKUP($A$10,'[1]Reporte Devengado Aprobado'!$B:$O,6,FALSE),0)</f>
        <v>5878742.1600000001</v>
      </c>
      <c r="L50" s="22">
        <f>IFERROR(VLOOKUP($A$10,'[1]Reporte Devengado Aprobado'!$B:$O,6,FALSE),0)</f>
        <v>5878742.1600000001</v>
      </c>
      <c r="M50" s="22">
        <f>IFERROR(VLOOKUP($A$10,'[1]Reporte Devengado Aprobado'!$B:$O,6,FALSE),0)</f>
        <v>5878742.1600000001</v>
      </c>
      <c r="N50" s="22">
        <f>IFERROR(VLOOKUP($A$10,'[1]Reporte Devengado Aprobado'!$B:$O,6,FALSE),0)</f>
        <v>5878742.1600000001</v>
      </c>
      <c r="O50" s="22">
        <f>IFERROR(VLOOKUP($A$10,'[1]Reporte Devengado Aprobado'!$B:$O,6,FALSE),0)</f>
        <v>5878742.1600000001</v>
      </c>
      <c r="P50" s="22">
        <f>IFERROR(VLOOKUP($A$10,'[1]Reporte Devengado Aprobado'!$B:$O,6,FALSE),0)</f>
        <v>5878742.1600000001</v>
      </c>
      <c r="Q50" s="22">
        <f>IFERROR(VLOOKUP($A$10,'[1]Reporte Devengado Aprobado'!$B:$O,6,FALSE),0)</f>
        <v>5878742.1600000001</v>
      </c>
      <c r="R50" s="22">
        <f>IFERROR(VLOOKUP(A50,'[1]Reporte Devengado Aprobado'!$B:$O,9,FALSE),0)</f>
        <v>0</v>
      </c>
      <c r="S50" s="22">
        <f>IFERROR(VLOOKUP($A$10,'[1]Reporte Devengado Aprobado'!$B:$O,6,FALSE),0)</f>
        <v>5878742.1600000001</v>
      </c>
      <c r="T50" s="22">
        <f>IFERROR(VLOOKUP(A50,'[1]Reporte Devengado Aprobado'!$B:$O,10,FALSE),0)</f>
        <v>0</v>
      </c>
      <c r="U50" s="22">
        <f>IFERROR(VLOOKUP(A50,'[1]Reporte Devengado Aprobado'!$B:$O,11,FALSE),0)</f>
        <v>0</v>
      </c>
      <c r="V50" s="22">
        <f>IFERROR(VLOOKUP(A50,'[1]Reporte Devengado Aprobado'!$B:$O,12,FALSE),0)</f>
        <v>0</v>
      </c>
      <c r="W50" s="22">
        <f>IFERROR(VLOOKUP(A50,'[1]Reporte Devengado Aprobado'!$B:$O,13,FALSE),0)</f>
        <v>0</v>
      </c>
      <c r="X50" s="22">
        <f>IFERROR(VLOOKUP(A50,'[1]Reporte Devengado Aprobado'!$B:$O,14,FALSE),0)</f>
        <v>0</v>
      </c>
      <c r="Y50" s="10">
        <v>0</v>
      </c>
    </row>
    <row r="51" spans="1:26" ht="31.5" x14ac:dyDescent="0.25">
      <c r="A51" s="8" t="s">
        <v>94</v>
      </c>
      <c r="B51" s="9" t="s">
        <v>95</v>
      </c>
      <c r="C51" s="10">
        <f>IFERROR(VLOOKUP(A51,'[1]Reporte Devengado Aprobado'!$B:$O,3,FALSE),0)</f>
        <v>0</v>
      </c>
      <c r="D51" s="10">
        <f>IFERROR(VLOOKUP(A51,'[1]Reporte Devengado Aprobado'!$B:$O,4,FALSE),0)</f>
        <v>0</v>
      </c>
      <c r="E51" s="10">
        <f>IFERROR(VLOOKUP(A51,'[1]Reporte Devengado Aprobado'!$B:$O,5,FALSE),0)</f>
        <v>0</v>
      </c>
      <c r="F51" s="10">
        <f>IFERROR(VLOOKUP(A51,'[1]Reporte Devengado Aprobado'!$B:$O,6,FALSE),0)</f>
        <v>0</v>
      </c>
      <c r="G51" s="22">
        <f>IFERROR(VLOOKUP(A51,'[1]Reporte Devengado Aprobado'!$B:$O,7,FALSE),0)</f>
        <v>0</v>
      </c>
      <c r="H51" s="22">
        <f>IFERROR(VLOOKUP(A51,'[1]Reporte Devengado Aprobado'!$B:$O,8,FALSE),0)</f>
        <v>0</v>
      </c>
      <c r="I51" s="22">
        <f>IFERROR(VLOOKUP($A$10,'[1]Reporte Devengado Aprobado'!$B:$O,6,FALSE),0)</f>
        <v>5878742.1600000001</v>
      </c>
      <c r="J51" s="22">
        <f>IFERROR(VLOOKUP($A$10,'[1]Reporte Devengado Aprobado'!$B:$O,6,FALSE),0)</f>
        <v>5878742.1600000001</v>
      </c>
      <c r="K51" s="22">
        <f>IFERROR(VLOOKUP($A$10,'[1]Reporte Devengado Aprobado'!$B:$O,6,FALSE),0)</f>
        <v>5878742.1600000001</v>
      </c>
      <c r="L51" s="22">
        <f>IFERROR(VLOOKUP($A$10,'[1]Reporte Devengado Aprobado'!$B:$O,6,FALSE),0)</f>
        <v>5878742.1600000001</v>
      </c>
      <c r="M51" s="22">
        <f>IFERROR(VLOOKUP($A$10,'[1]Reporte Devengado Aprobado'!$B:$O,6,FALSE),0)</f>
        <v>5878742.1600000001</v>
      </c>
      <c r="N51" s="22">
        <f>IFERROR(VLOOKUP($A$10,'[1]Reporte Devengado Aprobado'!$B:$O,6,FALSE),0)</f>
        <v>5878742.1600000001</v>
      </c>
      <c r="O51" s="22">
        <f>IFERROR(VLOOKUP($A$10,'[1]Reporte Devengado Aprobado'!$B:$O,6,FALSE),0)</f>
        <v>5878742.1600000001</v>
      </c>
      <c r="P51" s="22">
        <f>IFERROR(VLOOKUP($A$10,'[1]Reporte Devengado Aprobado'!$B:$O,6,FALSE),0)</f>
        <v>5878742.1600000001</v>
      </c>
      <c r="Q51" s="22">
        <f>IFERROR(VLOOKUP($A$10,'[1]Reporte Devengado Aprobado'!$B:$O,6,FALSE),0)</f>
        <v>5878742.1600000001</v>
      </c>
      <c r="R51" s="22">
        <f>IFERROR(VLOOKUP(A51,'[1]Reporte Devengado Aprobado'!$B:$O,9,FALSE),0)</f>
        <v>0</v>
      </c>
      <c r="S51" s="22">
        <f>IFERROR(VLOOKUP($A$10,'[1]Reporte Devengado Aprobado'!$B:$O,6,FALSE),0)</f>
        <v>5878742.1600000001</v>
      </c>
      <c r="T51" s="22">
        <f>IFERROR(VLOOKUP(A51,'[1]Reporte Devengado Aprobado'!$B:$O,10,FALSE),0)</f>
        <v>0</v>
      </c>
      <c r="U51" s="22">
        <f>IFERROR(VLOOKUP(A51,'[1]Reporte Devengado Aprobado'!$B:$O,11,FALSE),0)</f>
        <v>0</v>
      </c>
      <c r="V51" s="22">
        <f>IFERROR(VLOOKUP(A51,'[1]Reporte Devengado Aprobado'!$B:$O,12,FALSE),0)</f>
        <v>0</v>
      </c>
      <c r="W51" s="22">
        <f>IFERROR(VLOOKUP(A51,'[1]Reporte Devengado Aprobado'!$B:$O,13,FALSE),0)</f>
        <v>0</v>
      </c>
      <c r="X51" s="22">
        <f>IFERROR(VLOOKUP(A51,'[1]Reporte Devengado Aprobado'!$B:$O,14,FALSE),0)</f>
        <v>0</v>
      </c>
      <c r="Y51" s="10">
        <v>0</v>
      </c>
    </row>
    <row r="52" spans="1:26" s="1" customFormat="1" ht="31.5" x14ac:dyDescent="0.25">
      <c r="A52" s="5">
        <v>2.6</v>
      </c>
      <c r="B52" s="6" t="s">
        <v>20</v>
      </c>
      <c r="C52" s="7">
        <f>SUM(C53:C61)</f>
        <v>0</v>
      </c>
      <c r="D52" s="7">
        <f t="shared" ref="D52:X52" si="8">SUM(D53:D61)</f>
        <v>0</v>
      </c>
      <c r="E52" s="7">
        <f t="shared" si="8"/>
        <v>0</v>
      </c>
      <c r="F52" s="7">
        <f t="shared" si="8"/>
        <v>0</v>
      </c>
      <c r="G52" s="7">
        <f t="shared" si="8"/>
        <v>0</v>
      </c>
      <c r="H52" s="7">
        <f t="shared" si="8"/>
        <v>0</v>
      </c>
      <c r="I52" s="7">
        <f t="shared" si="8"/>
        <v>52908679.439999998</v>
      </c>
      <c r="J52" s="7">
        <f t="shared" si="8"/>
        <v>52908679.439999998</v>
      </c>
      <c r="K52" s="7">
        <f t="shared" si="8"/>
        <v>52908679.439999998</v>
      </c>
      <c r="L52" s="7">
        <f t="shared" si="8"/>
        <v>52908679.439999998</v>
      </c>
      <c r="M52" s="7">
        <f t="shared" si="8"/>
        <v>52908679.439999998</v>
      </c>
      <c r="N52" s="7">
        <f t="shared" si="8"/>
        <v>52908679.439999998</v>
      </c>
      <c r="O52" s="7">
        <f t="shared" si="8"/>
        <v>52908679.439999998</v>
      </c>
      <c r="P52" s="7">
        <f t="shared" si="8"/>
        <v>52908679.439999998</v>
      </c>
      <c r="Q52" s="7">
        <f t="shared" si="8"/>
        <v>52908679.439999998</v>
      </c>
      <c r="R52" s="7">
        <f t="shared" si="8"/>
        <v>0</v>
      </c>
      <c r="S52" s="7">
        <f t="shared" si="8"/>
        <v>52908679.439999998</v>
      </c>
      <c r="T52" s="7">
        <f t="shared" si="8"/>
        <v>67999.009999999995</v>
      </c>
      <c r="U52" s="7">
        <f t="shared" si="8"/>
        <v>0</v>
      </c>
      <c r="V52" s="7">
        <f t="shared" si="8"/>
        <v>57000</v>
      </c>
      <c r="W52" s="7">
        <f t="shared" si="8"/>
        <v>0</v>
      </c>
      <c r="X52" s="7">
        <f t="shared" si="8"/>
        <v>0</v>
      </c>
      <c r="Y52" s="7">
        <f>+T52+V52</f>
        <v>124999.01</v>
      </c>
      <c r="Z52" s="37"/>
    </row>
    <row r="53" spans="1:26" x14ac:dyDescent="0.25">
      <c r="A53" s="8" t="s">
        <v>96</v>
      </c>
      <c r="B53" s="9" t="s">
        <v>97</v>
      </c>
      <c r="C53" s="10">
        <f>IFERROR(VLOOKUP(A53,'[1]Reporte Devengado Aprobado'!$B:$O,3,FALSE),0)</f>
        <v>0</v>
      </c>
      <c r="D53" s="10">
        <f>IFERROR(VLOOKUP(A53,'[1]Reporte Devengado Aprobado'!$B:$O,4,FALSE),0)</f>
        <v>0</v>
      </c>
      <c r="E53" s="22">
        <f>IFERROR(VLOOKUP(A53,'[1]Reporte Devengado Aprobado'!$B:$O,5,FALSE),0)</f>
        <v>0</v>
      </c>
      <c r="F53" s="22">
        <f>IFERROR(VLOOKUP(A53,'[1]Reporte Devengado Aprobado'!$B:$O,6,FALSE),0)</f>
        <v>0</v>
      </c>
      <c r="G53" s="22">
        <f>IFERROR(VLOOKUP(A53,'[1]Reporte Devengado Aprobado'!$B:$O,7,FALSE),0)</f>
        <v>0</v>
      </c>
      <c r="H53" s="22">
        <f>IFERROR(VLOOKUP(A53,'[1]Reporte Devengado Aprobado'!$B:$O,8,FALSE),0)</f>
        <v>0</v>
      </c>
      <c r="I53" s="22">
        <f>IFERROR(VLOOKUP($A$10,'[1]Reporte Devengado Aprobado'!$B:$O,6,FALSE),0)</f>
        <v>5878742.1600000001</v>
      </c>
      <c r="J53" s="22">
        <f>IFERROR(VLOOKUP($A$10,'[1]Reporte Devengado Aprobado'!$B:$O,6,FALSE),0)</f>
        <v>5878742.1600000001</v>
      </c>
      <c r="K53" s="22">
        <f>IFERROR(VLOOKUP($A$10,'[1]Reporte Devengado Aprobado'!$B:$O,6,FALSE),0)</f>
        <v>5878742.1600000001</v>
      </c>
      <c r="L53" s="22">
        <f>IFERROR(VLOOKUP($A$10,'[1]Reporte Devengado Aprobado'!$B:$O,6,FALSE),0)</f>
        <v>5878742.1600000001</v>
      </c>
      <c r="M53" s="22">
        <f>IFERROR(VLOOKUP($A$10,'[1]Reporte Devengado Aprobado'!$B:$O,6,FALSE),0)</f>
        <v>5878742.1600000001</v>
      </c>
      <c r="N53" s="22">
        <f>IFERROR(VLOOKUP($A$10,'[1]Reporte Devengado Aprobado'!$B:$O,6,FALSE),0)</f>
        <v>5878742.1600000001</v>
      </c>
      <c r="O53" s="22">
        <f>IFERROR(VLOOKUP($A$10,'[1]Reporte Devengado Aprobado'!$B:$O,6,FALSE),0)</f>
        <v>5878742.1600000001</v>
      </c>
      <c r="P53" s="22">
        <f>IFERROR(VLOOKUP($A$10,'[1]Reporte Devengado Aprobado'!$B:$O,6,FALSE),0)</f>
        <v>5878742.1600000001</v>
      </c>
      <c r="Q53" s="22">
        <f>IFERROR(VLOOKUP($A$10,'[1]Reporte Devengado Aprobado'!$B:$O,6,FALSE),0)</f>
        <v>5878742.1600000001</v>
      </c>
      <c r="R53" s="22">
        <f>IFERROR(VLOOKUP(A53,'[1]Reporte Devengado Aprobado'!$B:$O,9,FALSE),0)</f>
        <v>0</v>
      </c>
      <c r="S53" s="22">
        <f>IFERROR(VLOOKUP($A$10,'[1]Reporte Devengado Aprobado'!$B:$O,6,FALSE),0)</f>
        <v>5878742.1600000001</v>
      </c>
      <c r="T53" s="22">
        <f>IFERROR(VLOOKUP(A53,'[1]Reporte Devengado Aprobado'!$B:$O,10,FALSE),0)</f>
        <v>0</v>
      </c>
      <c r="U53" s="22">
        <f>IFERROR(VLOOKUP(A53,'[1]Reporte Devengado Aprobado'!$B:$O,11,FALSE),0)</f>
        <v>0</v>
      </c>
      <c r="V53" s="22">
        <f>IFERROR(VLOOKUP(A53,'[1]Reporte Devengado Aprobado'!$B:$O,12,FALSE),0)</f>
        <v>0</v>
      </c>
      <c r="W53" s="22">
        <f>IFERROR(VLOOKUP(A53,'[1]Reporte Devengado Aprobado'!$B:$O,13,FALSE),0)</f>
        <v>0</v>
      </c>
      <c r="X53" s="22">
        <f>IFERROR(VLOOKUP(A53,'[1]Reporte Devengado Aprobado'!$B:$O,14,FALSE),0)</f>
        <v>0</v>
      </c>
      <c r="Y53" s="10">
        <v>0</v>
      </c>
    </row>
    <row r="54" spans="1:26" ht="33.75" customHeight="1" x14ac:dyDescent="0.25">
      <c r="A54" s="8" t="s">
        <v>98</v>
      </c>
      <c r="B54" s="9" t="s">
        <v>162</v>
      </c>
      <c r="C54" s="10">
        <f>IFERROR(VLOOKUP(A54,'[1]Reporte Devengado Aprobado'!$B:$O,3,FALSE),0)</f>
        <v>0</v>
      </c>
      <c r="D54" s="10">
        <f>IFERROR(VLOOKUP(A54,'[1]Reporte Devengado Aprobado'!$B:$O,4,FALSE),0)</f>
        <v>0</v>
      </c>
      <c r="E54" s="10">
        <f>IFERROR(VLOOKUP(A54,'[1]Reporte Devengado Aprobado'!$B:$O,5,FALSE),0)</f>
        <v>0</v>
      </c>
      <c r="F54" s="10">
        <f>IFERROR(VLOOKUP(A54,'[1]Reporte Devengado Aprobado'!$B:$O,6,FALSE),0)</f>
        <v>0</v>
      </c>
      <c r="G54" s="24">
        <f>IFERROR(VLOOKUP(A54,'[1]Reporte Devengado Aprobado'!$B:$O,7,FALSE),0)</f>
        <v>0</v>
      </c>
      <c r="H54" s="24">
        <f>IFERROR(VLOOKUP(A54,'[1]Reporte Devengado Aprobado'!$B:$O,8,FALSE),0)</f>
        <v>0</v>
      </c>
      <c r="I54" s="10">
        <f>IFERROR(VLOOKUP($A$10,'[1]Reporte Devengado Aprobado'!$B:$O,6,FALSE),0)</f>
        <v>5878742.1600000001</v>
      </c>
      <c r="J54" s="10">
        <f>IFERROR(VLOOKUP($A$10,'[1]Reporte Devengado Aprobado'!$B:$O,6,FALSE),0)</f>
        <v>5878742.1600000001</v>
      </c>
      <c r="K54" s="10">
        <f>IFERROR(VLOOKUP($A$10,'[1]Reporte Devengado Aprobado'!$B:$O,6,FALSE),0)</f>
        <v>5878742.1600000001</v>
      </c>
      <c r="L54" s="10">
        <f>IFERROR(VLOOKUP($A$10,'[1]Reporte Devengado Aprobado'!$B:$O,6,FALSE),0)</f>
        <v>5878742.1600000001</v>
      </c>
      <c r="M54" s="10">
        <f>IFERROR(VLOOKUP($A$10,'[1]Reporte Devengado Aprobado'!$B:$O,6,FALSE),0)</f>
        <v>5878742.1600000001</v>
      </c>
      <c r="N54" s="10">
        <f>IFERROR(VLOOKUP($A$10,'[1]Reporte Devengado Aprobado'!$B:$O,6,FALSE),0)</f>
        <v>5878742.1600000001</v>
      </c>
      <c r="O54" s="10">
        <f>IFERROR(VLOOKUP($A$10,'[1]Reporte Devengado Aprobado'!$B:$O,6,FALSE),0)</f>
        <v>5878742.1600000001</v>
      </c>
      <c r="P54" s="10">
        <f>IFERROR(VLOOKUP($A$10,'[1]Reporte Devengado Aprobado'!$B:$O,6,FALSE),0)</f>
        <v>5878742.1600000001</v>
      </c>
      <c r="Q54" s="10">
        <f>IFERROR(VLOOKUP($A$10,'[1]Reporte Devengado Aprobado'!$B:$O,6,FALSE),0)</f>
        <v>5878742.1600000001</v>
      </c>
      <c r="R54" s="24">
        <f>IFERROR(VLOOKUP(A54,'[1]Reporte Devengado Aprobado'!$B:$O,9,FALSE),0)</f>
        <v>0</v>
      </c>
      <c r="S54" s="10">
        <f>IFERROR(VLOOKUP($A$10,'[1]Reporte Devengado Aprobado'!$B:$O,6,FALSE),0)</f>
        <v>5878742.1600000001</v>
      </c>
      <c r="T54" s="10">
        <f>IFERROR(VLOOKUP(A54,'[1]Reporte Devengado Aprobado'!$B:$O,10,FALSE),0)</f>
        <v>0</v>
      </c>
      <c r="U54" s="10">
        <f>IFERROR(VLOOKUP(A54,'[1]Reporte Devengado Aprobado'!$B:$O,11,FALSE),0)</f>
        <v>0</v>
      </c>
      <c r="V54" s="10">
        <f>IFERROR(VLOOKUP(A54,'[1]Reporte Devengado Aprobado'!$B:$O,12,FALSE),0)</f>
        <v>0</v>
      </c>
      <c r="W54" s="10">
        <f>IFERROR(VLOOKUP(A54,'[1]Reporte Devengado Aprobado'!$B:$O,13,FALSE),0)</f>
        <v>0</v>
      </c>
      <c r="X54" s="10">
        <f>IFERROR(VLOOKUP(A54,'[1]Reporte Devengado Aprobado'!$B:$O,14,FALSE),0)</f>
        <v>0</v>
      </c>
      <c r="Y54" s="10">
        <v>0</v>
      </c>
    </row>
    <row r="55" spans="1:26" ht="36.75" customHeight="1" x14ac:dyDescent="0.25">
      <c r="A55" s="8" t="s">
        <v>99</v>
      </c>
      <c r="B55" s="9" t="s">
        <v>100</v>
      </c>
      <c r="C55" s="10">
        <f>IFERROR(VLOOKUP(A55,'[1]Reporte Devengado Aprobado'!$B:$O,3,FALSE),0)</f>
        <v>0</v>
      </c>
      <c r="D55" s="10">
        <f>IFERROR(VLOOKUP(A55,'[1]Reporte Devengado Aprobado'!$B:$O,4,FALSE),0)</f>
        <v>0</v>
      </c>
      <c r="E55" s="10">
        <f>IFERROR(VLOOKUP(A55,'[1]Reporte Devengado Aprobado'!$B:$O,5,FALSE),0)</f>
        <v>0</v>
      </c>
      <c r="F55" s="10">
        <f>IFERROR(VLOOKUP(A55,'[1]Reporte Devengado Aprobado'!$B:$O,6,FALSE),0)</f>
        <v>0</v>
      </c>
      <c r="G55" s="24">
        <f>IFERROR(VLOOKUP(A55,'[1]Reporte Devengado Aprobado'!$B:$O,7,FALSE),0)</f>
        <v>0</v>
      </c>
      <c r="H55" s="24">
        <f>IFERROR(VLOOKUP(A55,'[1]Reporte Devengado Aprobado'!$B:$O,8,FALSE),0)</f>
        <v>0</v>
      </c>
      <c r="I55" s="10">
        <f>IFERROR(VLOOKUP($A$10,'[1]Reporte Devengado Aprobado'!$B:$O,6,FALSE),0)</f>
        <v>5878742.1600000001</v>
      </c>
      <c r="J55" s="10">
        <f>IFERROR(VLOOKUP($A$10,'[1]Reporte Devengado Aprobado'!$B:$O,6,FALSE),0)</f>
        <v>5878742.1600000001</v>
      </c>
      <c r="K55" s="10">
        <f>IFERROR(VLOOKUP($A$10,'[1]Reporte Devengado Aprobado'!$B:$O,6,FALSE),0)</f>
        <v>5878742.1600000001</v>
      </c>
      <c r="L55" s="10">
        <f>IFERROR(VLOOKUP($A$10,'[1]Reporte Devengado Aprobado'!$B:$O,6,FALSE),0)</f>
        <v>5878742.1600000001</v>
      </c>
      <c r="M55" s="10">
        <f>IFERROR(VLOOKUP($A$10,'[1]Reporte Devengado Aprobado'!$B:$O,6,FALSE),0)</f>
        <v>5878742.1600000001</v>
      </c>
      <c r="N55" s="10">
        <f>IFERROR(VLOOKUP($A$10,'[1]Reporte Devengado Aprobado'!$B:$O,6,FALSE),0)</f>
        <v>5878742.1600000001</v>
      </c>
      <c r="O55" s="10">
        <f>IFERROR(VLOOKUP($A$10,'[1]Reporte Devengado Aprobado'!$B:$O,6,FALSE),0)</f>
        <v>5878742.1600000001</v>
      </c>
      <c r="P55" s="10">
        <f>IFERROR(VLOOKUP($A$10,'[1]Reporte Devengado Aprobado'!$B:$O,6,FALSE),0)</f>
        <v>5878742.1600000001</v>
      </c>
      <c r="Q55" s="10">
        <f>IFERROR(VLOOKUP($A$10,'[1]Reporte Devengado Aprobado'!$B:$O,6,FALSE),0)</f>
        <v>5878742.1600000001</v>
      </c>
      <c r="R55" s="24">
        <f>IFERROR(VLOOKUP(A55,'[1]Reporte Devengado Aprobado'!$B:$O,9,FALSE),0)</f>
        <v>0</v>
      </c>
      <c r="S55" s="10">
        <f>IFERROR(VLOOKUP($A$10,'[1]Reporte Devengado Aprobado'!$B:$O,6,FALSE),0)</f>
        <v>5878742.1600000001</v>
      </c>
      <c r="T55" s="10">
        <f>IFERROR(VLOOKUP(A55,'[1]Reporte Devengado Aprobado'!$B:$O,10,FALSE),0)</f>
        <v>0</v>
      </c>
      <c r="U55" s="10">
        <f>IFERROR(VLOOKUP(A55,'[1]Reporte Devengado Aprobado'!$B:$O,11,FALSE),0)</f>
        <v>0</v>
      </c>
      <c r="V55" s="10">
        <f>IFERROR(VLOOKUP(A55,'[1]Reporte Devengado Aprobado'!$B:$O,12,FALSE),0)</f>
        <v>0</v>
      </c>
      <c r="W55" s="10">
        <f>IFERROR(VLOOKUP(A55,'[1]Reporte Devengado Aprobado'!$B:$O,13,FALSE),0)</f>
        <v>0</v>
      </c>
      <c r="X55" s="10">
        <f>IFERROR(VLOOKUP(A55,'[1]Reporte Devengado Aprobado'!$B:$O,14,FALSE),0)</f>
        <v>0</v>
      </c>
      <c r="Y55" s="10">
        <v>0</v>
      </c>
    </row>
    <row r="56" spans="1:26" ht="31.5" x14ac:dyDescent="0.25">
      <c r="A56" s="8" t="s">
        <v>101</v>
      </c>
      <c r="B56" s="9" t="s">
        <v>102</v>
      </c>
      <c r="C56" s="10">
        <f>IFERROR(VLOOKUP(A56,'[1]Reporte Devengado Aprobado'!$B:$O,3,FALSE),0)</f>
        <v>0</v>
      </c>
      <c r="D56" s="10">
        <f>IFERROR(VLOOKUP(A56,'[1]Reporte Devengado Aprobado'!$B:$O,4,FALSE),0)</f>
        <v>0</v>
      </c>
      <c r="E56" s="10">
        <f>IFERROR(VLOOKUP(A56,'[1]Reporte Devengado Aprobado'!$B:$O,5,FALSE),0)</f>
        <v>0</v>
      </c>
      <c r="F56" s="10">
        <f>IFERROR(VLOOKUP(A56,'[1]Reporte Devengado Aprobado'!$B:$O,6,FALSE),0)</f>
        <v>0</v>
      </c>
      <c r="G56" s="24">
        <f>IFERROR(VLOOKUP(A56,'[1]Reporte Devengado Aprobado'!$B:$O,7,FALSE),0)</f>
        <v>0</v>
      </c>
      <c r="H56" s="24">
        <f>IFERROR(VLOOKUP(A56,'[1]Reporte Devengado Aprobado'!$B:$O,8,FALSE),0)</f>
        <v>0</v>
      </c>
      <c r="I56" s="24">
        <f>IFERROR(VLOOKUP($A$10,'[1]Reporte Devengado Aprobado'!$B:$O,6,FALSE),0)</f>
        <v>5878742.1600000001</v>
      </c>
      <c r="J56" s="24">
        <f>IFERROR(VLOOKUP($A$10,'[1]Reporte Devengado Aprobado'!$B:$O,6,FALSE),0)</f>
        <v>5878742.1600000001</v>
      </c>
      <c r="K56" s="24">
        <f>IFERROR(VLOOKUP($A$10,'[1]Reporte Devengado Aprobado'!$B:$O,6,FALSE),0)</f>
        <v>5878742.1600000001</v>
      </c>
      <c r="L56" s="24">
        <f>IFERROR(VLOOKUP($A$10,'[1]Reporte Devengado Aprobado'!$B:$O,6,FALSE),0)</f>
        <v>5878742.1600000001</v>
      </c>
      <c r="M56" s="24">
        <f>IFERROR(VLOOKUP($A$10,'[1]Reporte Devengado Aprobado'!$B:$O,6,FALSE),0)</f>
        <v>5878742.1600000001</v>
      </c>
      <c r="N56" s="24">
        <f>IFERROR(VLOOKUP($A$10,'[1]Reporte Devengado Aprobado'!$B:$O,6,FALSE),0)</f>
        <v>5878742.1600000001</v>
      </c>
      <c r="O56" s="24">
        <f>IFERROR(VLOOKUP($A$10,'[1]Reporte Devengado Aprobado'!$B:$O,6,FALSE),0)</f>
        <v>5878742.1600000001</v>
      </c>
      <c r="P56" s="24">
        <f>IFERROR(VLOOKUP($A$10,'[1]Reporte Devengado Aprobado'!$B:$O,6,FALSE),0)</f>
        <v>5878742.1600000001</v>
      </c>
      <c r="Q56" s="24">
        <f>IFERROR(VLOOKUP($A$10,'[1]Reporte Devengado Aprobado'!$B:$O,6,FALSE),0)</f>
        <v>5878742.1600000001</v>
      </c>
      <c r="R56" s="24">
        <f>IFERROR(VLOOKUP(A56,'[1]Reporte Devengado Aprobado'!$B:$O,9,FALSE),0)</f>
        <v>0</v>
      </c>
      <c r="S56" s="24">
        <f>IFERROR(VLOOKUP($A$10,'[1]Reporte Devengado Aprobado'!$B:$O,6,FALSE),0)</f>
        <v>5878742.1600000001</v>
      </c>
      <c r="T56" s="24">
        <f>IFERROR(VLOOKUP(A56,'[1]Reporte Devengado Aprobado'!$B:$O,10,FALSE),0)</f>
        <v>0</v>
      </c>
      <c r="U56" s="24">
        <f>IFERROR(VLOOKUP(A56,'[1]Reporte Devengado Aprobado'!$B:$O,11,FALSE),0)</f>
        <v>0</v>
      </c>
      <c r="V56" s="24">
        <f>IFERROR(VLOOKUP(A56,'[1]Reporte Devengado Aprobado'!$B:$O,12,FALSE),0)</f>
        <v>0</v>
      </c>
      <c r="W56" s="24">
        <f>IFERROR(VLOOKUP(A56,'[1]Reporte Devengado Aprobado'!$B:$O,13,FALSE),0)</f>
        <v>0</v>
      </c>
      <c r="X56" s="24">
        <f>IFERROR(VLOOKUP(A56,'[1]Reporte Devengado Aprobado'!$B:$O,14,FALSE),0)</f>
        <v>0</v>
      </c>
      <c r="Y56" s="10">
        <v>0</v>
      </c>
    </row>
    <row r="57" spans="1:26" ht="34.5" customHeight="1" x14ac:dyDescent="0.25">
      <c r="A57" s="8" t="s">
        <v>103</v>
      </c>
      <c r="B57" s="9" t="s">
        <v>104</v>
      </c>
      <c r="C57" s="10">
        <f>IFERROR(VLOOKUP(A57,'[1]Reporte Devengado Aprobado'!$B:$O,3,FALSE),0)</f>
        <v>0</v>
      </c>
      <c r="D57" s="10">
        <f>IFERROR(VLOOKUP(A57,'[1]Reporte Devengado Aprobado'!$B:$O,4,FALSE),0)</f>
        <v>0</v>
      </c>
      <c r="E57" s="24">
        <f>IFERROR(VLOOKUP(A57,'[1]Reporte Devengado Aprobado'!$B:$O,5,FALSE),0)</f>
        <v>0</v>
      </c>
      <c r="F57" s="24">
        <f>IFERROR(VLOOKUP(A57,'[1]Reporte Devengado Aprobado'!$B:$O,6,FALSE),0)</f>
        <v>0</v>
      </c>
      <c r="G57" s="24">
        <f>IFERROR(VLOOKUP(A57,'[1]Reporte Devengado Aprobado'!$B:$O,7,FALSE),0)</f>
        <v>0</v>
      </c>
      <c r="H57" s="24">
        <f>IFERROR(VLOOKUP(A57,'[1]Reporte Devengado Aprobado'!$B:$O,8,FALSE),0)</f>
        <v>0</v>
      </c>
      <c r="I57" s="24">
        <f>IFERROR(VLOOKUP($A$10,'[1]Reporte Devengado Aprobado'!$B:$O,6,FALSE),0)</f>
        <v>5878742.1600000001</v>
      </c>
      <c r="J57" s="24">
        <f>IFERROR(VLOOKUP($A$10,'[1]Reporte Devengado Aprobado'!$B:$O,6,FALSE),0)</f>
        <v>5878742.1600000001</v>
      </c>
      <c r="K57" s="24">
        <f>IFERROR(VLOOKUP($A$10,'[1]Reporte Devengado Aprobado'!$B:$O,6,FALSE),0)</f>
        <v>5878742.1600000001</v>
      </c>
      <c r="L57" s="24">
        <f>IFERROR(VLOOKUP($A$10,'[1]Reporte Devengado Aprobado'!$B:$O,6,FALSE),0)</f>
        <v>5878742.1600000001</v>
      </c>
      <c r="M57" s="24">
        <f>IFERROR(VLOOKUP($A$10,'[1]Reporte Devengado Aprobado'!$B:$O,6,FALSE),0)</f>
        <v>5878742.1600000001</v>
      </c>
      <c r="N57" s="24">
        <f>IFERROR(VLOOKUP($A$10,'[1]Reporte Devengado Aprobado'!$B:$O,6,FALSE),0)</f>
        <v>5878742.1600000001</v>
      </c>
      <c r="O57" s="24">
        <f>IFERROR(VLOOKUP($A$10,'[1]Reporte Devengado Aprobado'!$B:$O,6,FALSE),0)</f>
        <v>5878742.1600000001</v>
      </c>
      <c r="P57" s="24">
        <f>IFERROR(VLOOKUP($A$10,'[1]Reporte Devengado Aprobado'!$B:$O,6,FALSE),0)</f>
        <v>5878742.1600000001</v>
      </c>
      <c r="Q57" s="24">
        <f>IFERROR(VLOOKUP($A$10,'[1]Reporte Devengado Aprobado'!$B:$O,6,FALSE),0)</f>
        <v>5878742.1600000001</v>
      </c>
      <c r="R57" s="24">
        <f>IFERROR(VLOOKUP(A57,'[1]Reporte Devengado Aprobado'!$B:$O,9,FALSE),0)</f>
        <v>0</v>
      </c>
      <c r="S57" s="24">
        <f>IFERROR(VLOOKUP($A$10,'[1]Reporte Devengado Aprobado'!$B:$O,6,FALSE),0)</f>
        <v>5878742.1600000001</v>
      </c>
      <c r="T57" s="24">
        <f>IFERROR(VLOOKUP(A57,'[1]Reporte Devengado Aprobado'!$B:$O,10,FALSE),0)</f>
        <v>67999.009999999995</v>
      </c>
      <c r="U57" s="24">
        <f>IFERROR(VLOOKUP(A57,'[1]Reporte Devengado Aprobado'!$B:$O,11,FALSE),0)</f>
        <v>0</v>
      </c>
      <c r="V57" s="24">
        <f>IFERROR(VLOOKUP(A57,'[1]Reporte Devengado Aprobado'!$B:$O,12,FALSE),0)</f>
        <v>57000</v>
      </c>
      <c r="W57" s="24">
        <f>IFERROR(VLOOKUP(A57,'[1]Reporte Devengado Aprobado'!$B:$O,13,FALSE),0)</f>
        <v>0</v>
      </c>
      <c r="X57" s="24">
        <f>IFERROR(VLOOKUP(A57,'[1]Reporte Devengado Aprobado'!$B:$O,14,FALSE),0)</f>
        <v>0</v>
      </c>
      <c r="Y57" s="10">
        <f>+T57+V57</f>
        <v>124999.01</v>
      </c>
    </row>
    <row r="58" spans="1:26" x14ac:dyDescent="0.25">
      <c r="A58" s="8" t="s">
        <v>105</v>
      </c>
      <c r="B58" s="9" t="s">
        <v>106</v>
      </c>
      <c r="C58" s="10">
        <f>IFERROR(VLOOKUP(A58,'[1]Reporte Devengado Aprobado'!$B:$O,3,FALSE),0)</f>
        <v>0</v>
      </c>
      <c r="D58" s="10">
        <f>IFERROR(VLOOKUP(A58,'[1]Reporte Devengado Aprobado'!$B:$O,4,FALSE),0)</f>
        <v>0</v>
      </c>
      <c r="E58" s="10">
        <f>IFERROR(VLOOKUP(A58,'[1]Reporte Devengado Aprobado'!$B:$O,5,FALSE),0)</f>
        <v>0</v>
      </c>
      <c r="F58" s="10">
        <f>IFERROR(VLOOKUP(A58,'[1]Reporte Devengado Aprobado'!$B:$O,6,FALSE),0)</f>
        <v>0</v>
      </c>
      <c r="G58" s="24">
        <f>IFERROR(VLOOKUP(A58,'[1]Reporte Devengado Aprobado'!$B:$O,7,FALSE),0)</f>
        <v>0</v>
      </c>
      <c r="H58" s="24">
        <f>IFERROR(VLOOKUP(A58,'[1]Reporte Devengado Aprobado'!$B:$O,8,FALSE),0)</f>
        <v>0</v>
      </c>
      <c r="I58" s="10">
        <f>IFERROR(VLOOKUP($A$10,'[1]Reporte Devengado Aprobado'!$B:$O,6,FALSE),0)</f>
        <v>5878742.1600000001</v>
      </c>
      <c r="J58" s="10">
        <f>IFERROR(VLOOKUP($A$10,'[1]Reporte Devengado Aprobado'!$B:$O,6,FALSE),0)</f>
        <v>5878742.1600000001</v>
      </c>
      <c r="K58" s="10">
        <f>IFERROR(VLOOKUP($A$10,'[1]Reporte Devengado Aprobado'!$B:$O,6,FALSE),0)</f>
        <v>5878742.1600000001</v>
      </c>
      <c r="L58" s="10">
        <f>IFERROR(VLOOKUP($A$10,'[1]Reporte Devengado Aprobado'!$B:$O,6,FALSE),0)</f>
        <v>5878742.1600000001</v>
      </c>
      <c r="M58" s="10">
        <f>IFERROR(VLOOKUP($A$10,'[1]Reporte Devengado Aprobado'!$B:$O,6,FALSE),0)</f>
        <v>5878742.1600000001</v>
      </c>
      <c r="N58" s="10">
        <f>IFERROR(VLOOKUP($A$10,'[1]Reporte Devengado Aprobado'!$B:$O,6,FALSE),0)</f>
        <v>5878742.1600000001</v>
      </c>
      <c r="O58" s="10">
        <f>IFERROR(VLOOKUP($A$10,'[1]Reporte Devengado Aprobado'!$B:$O,6,FALSE),0)</f>
        <v>5878742.1600000001</v>
      </c>
      <c r="P58" s="10">
        <f>IFERROR(VLOOKUP($A$10,'[1]Reporte Devengado Aprobado'!$B:$O,6,FALSE),0)</f>
        <v>5878742.1600000001</v>
      </c>
      <c r="Q58" s="10">
        <f>IFERROR(VLOOKUP($A$10,'[1]Reporte Devengado Aprobado'!$B:$O,6,FALSE),0)</f>
        <v>5878742.1600000001</v>
      </c>
      <c r="R58" s="24">
        <f>IFERROR(VLOOKUP(A58,'[1]Reporte Devengado Aprobado'!$B:$O,9,FALSE),0)</f>
        <v>0</v>
      </c>
      <c r="S58" s="10">
        <f>IFERROR(VLOOKUP($A$10,'[1]Reporte Devengado Aprobado'!$B:$O,6,FALSE),0)</f>
        <v>5878742.1600000001</v>
      </c>
      <c r="T58" s="10">
        <f>IFERROR(VLOOKUP(A58,'[1]Reporte Devengado Aprobado'!$B:$O,10,FALSE),0)</f>
        <v>0</v>
      </c>
      <c r="U58" s="10">
        <f>IFERROR(VLOOKUP(A58,'[1]Reporte Devengado Aprobado'!$B:$O,11,FALSE),0)</f>
        <v>0</v>
      </c>
      <c r="V58" s="10">
        <f>IFERROR(VLOOKUP(A58,'[1]Reporte Devengado Aprobado'!$B:$O,12,FALSE),0)</f>
        <v>0</v>
      </c>
      <c r="W58" s="10">
        <f>IFERROR(VLOOKUP(A58,'[1]Reporte Devengado Aprobado'!$B:$O,13,FALSE),0)</f>
        <v>0</v>
      </c>
      <c r="X58" s="10">
        <f>IFERROR(VLOOKUP(A58,'[1]Reporte Devengado Aprobado'!$B:$O,14,FALSE),0)</f>
        <v>0</v>
      </c>
      <c r="Y58" s="10">
        <v>0</v>
      </c>
    </row>
    <row r="59" spans="1:26" x14ac:dyDescent="0.25">
      <c r="A59" s="8" t="s">
        <v>107</v>
      </c>
      <c r="B59" s="9" t="s">
        <v>108</v>
      </c>
      <c r="C59" s="10">
        <f>IFERROR(VLOOKUP(A59,'[1]Reporte Devengado Aprobado'!$B:$O,3,FALSE),0)</f>
        <v>0</v>
      </c>
      <c r="D59" s="10">
        <f>IFERROR(VLOOKUP(A59,'[1]Reporte Devengado Aprobado'!$B:$O,4,FALSE),0)</f>
        <v>0</v>
      </c>
      <c r="E59" s="10">
        <f>IFERROR(VLOOKUP(A59,'[1]Reporte Devengado Aprobado'!$B:$O,5,FALSE),0)</f>
        <v>0</v>
      </c>
      <c r="F59" s="10">
        <f>IFERROR(VLOOKUP(A59,'[1]Reporte Devengado Aprobado'!$B:$O,6,FALSE),0)</f>
        <v>0</v>
      </c>
      <c r="G59" s="24">
        <f>IFERROR(VLOOKUP(A59,'[1]Reporte Devengado Aprobado'!$B:$O,7,FALSE),0)</f>
        <v>0</v>
      </c>
      <c r="H59" s="24">
        <f>IFERROR(VLOOKUP(A59,'[1]Reporte Devengado Aprobado'!$B:$O,8,FALSE),0)</f>
        <v>0</v>
      </c>
      <c r="I59" s="10">
        <f>IFERROR(VLOOKUP($A$10,'[1]Reporte Devengado Aprobado'!$B:$O,6,FALSE),0)</f>
        <v>5878742.1600000001</v>
      </c>
      <c r="J59" s="10">
        <f>IFERROR(VLOOKUP($A$10,'[1]Reporte Devengado Aprobado'!$B:$O,6,FALSE),0)</f>
        <v>5878742.1600000001</v>
      </c>
      <c r="K59" s="10">
        <f>IFERROR(VLOOKUP($A$10,'[1]Reporte Devengado Aprobado'!$B:$O,6,FALSE),0)</f>
        <v>5878742.1600000001</v>
      </c>
      <c r="L59" s="10">
        <f>IFERROR(VLOOKUP($A$10,'[1]Reporte Devengado Aprobado'!$B:$O,6,FALSE),0)</f>
        <v>5878742.1600000001</v>
      </c>
      <c r="M59" s="10">
        <f>IFERROR(VLOOKUP($A$10,'[1]Reporte Devengado Aprobado'!$B:$O,6,FALSE),0)</f>
        <v>5878742.1600000001</v>
      </c>
      <c r="N59" s="10">
        <f>IFERROR(VLOOKUP($A$10,'[1]Reporte Devengado Aprobado'!$B:$O,6,FALSE),0)</f>
        <v>5878742.1600000001</v>
      </c>
      <c r="O59" s="10">
        <f>IFERROR(VLOOKUP($A$10,'[1]Reporte Devengado Aprobado'!$B:$O,6,FALSE),0)</f>
        <v>5878742.1600000001</v>
      </c>
      <c r="P59" s="10">
        <f>IFERROR(VLOOKUP($A$10,'[1]Reporte Devengado Aprobado'!$B:$O,6,FALSE),0)</f>
        <v>5878742.1600000001</v>
      </c>
      <c r="Q59" s="10">
        <f>IFERROR(VLOOKUP($A$10,'[1]Reporte Devengado Aprobado'!$B:$O,6,FALSE),0)</f>
        <v>5878742.1600000001</v>
      </c>
      <c r="R59" s="24">
        <f>IFERROR(VLOOKUP(A59,'[1]Reporte Devengado Aprobado'!$B:$O,9,FALSE),0)</f>
        <v>0</v>
      </c>
      <c r="S59" s="10">
        <f>IFERROR(VLOOKUP($A$10,'[1]Reporte Devengado Aprobado'!$B:$O,6,FALSE),0)</f>
        <v>5878742.1600000001</v>
      </c>
      <c r="T59" s="10">
        <f>IFERROR(VLOOKUP(A59,'[1]Reporte Devengado Aprobado'!$B:$O,10,FALSE),0)</f>
        <v>0</v>
      </c>
      <c r="U59" s="10">
        <f>IFERROR(VLOOKUP(A59,'[1]Reporte Devengado Aprobado'!$B:$O,11,FALSE),0)</f>
        <v>0</v>
      </c>
      <c r="V59" s="10">
        <f>IFERROR(VLOOKUP(A59,'[1]Reporte Devengado Aprobado'!$B:$O,12,FALSE),0)</f>
        <v>0</v>
      </c>
      <c r="W59" s="10">
        <f>IFERROR(VLOOKUP(A59,'[1]Reporte Devengado Aprobado'!$B:$O,13,FALSE),0)</f>
        <v>0</v>
      </c>
      <c r="X59" s="10">
        <f>IFERROR(VLOOKUP(A59,'[1]Reporte Devengado Aprobado'!$B:$O,14,FALSE),0)</f>
        <v>0</v>
      </c>
      <c r="Y59" s="10">
        <v>0</v>
      </c>
    </row>
    <row r="60" spans="1:26" x14ac:dyDescent="0.25">
      <c r="A60" s="8" t="s">
        <v>109</v>
      </c>
      <c r="B60" s="9" t="s">
        <v>110</v>
      </c>
      <c r="C60" s="10">
        <f>IFERROR(VLOOKUP(A60,'[1]Reporte Devengado Aprobado'!$B:$O,3,FALSE),0)</f>
        <v>0</v>
      </c>
      <c r="D60" s="10">
        <f>IFERROR(VLOOKUP(A60,'[1]Reporte Devengado Aprobado'!$B:$O,4,FALSE),0)</f>
        <v>0</v>
      </c>
      <c r="E60" s="10">
        <f>IFERROR(VLOOKUP(A60,'[1]Reporte Devengado Aprobado'!$B:$O,5,FALSE),0)</f>
        <v>0</v>
      </c>
      <c r="F60" s="10">
        <f>IFERROR(VLOOKUP(A60,'[1]Reporte Devengado Aprobado'!$B:$O,6,FALSE),0)</f>
        <v>0</v>
      </c>
      <c r="G60" s="24">
        <f>IFERROR(VLOOKUP(A60,'[1]Reporte Devengado Aprobado'!$B:$O,7,FALSE),0)</f>
        <v>0</v>
      </c>
      <c r="H60" s="24">
        <f>IFERROR(VLOOKUP(A60,'[1]Reporte Devengado Aprobado'!$B:$O,8,FALSE),0)</f>
        <v>0</v>
      </c>
      <c r="I60" s="24">
        <f>IFERROR(VLOOKUP($A$10,'[1]Reporte Devengado Aprobado'!$B:$O,6,FALSE),0)</f>
        <v>5878742.1600000001</v>
      </c>
      <c r="J60" s="24">
        <f>IFERROR(VLOOKUP($A$10,'[1]Reporte Devengado Aprobado'!$B:$O,6,FALSE),0)</f>
        <v>5878742.1600000001</v>
      </c>
      <c r="K60" s="24">
        <f>IFERROR(VLOOKUP($A$10,'[1]Reporte Devengado Aprobado'!$B:$O,6,FALSE),0)</f>
        <v>5878742.1600000001</v>
      </c>
      <c r="L60" s="24">
        <f>IFERROR(VLOOKUP($A$10,'[1]Reporte Devengado Aprobado'!$B:$O,6,FALSE),0)</f>
        <v>5878742.1600000001</v>
      </c>
      <c r="M60" s="24">
        <f>IFERROR(VLOOKUP($A$10,'[1]Reporte Devengado Aprobado'!$B:$O,6,FALSE),0)</f>
        <v>5878742.1600000001</v>
      </c>
      <c r="N60" s="24">
        <f>IFERROR(VLOOKUP($A$10,'[1]Reporte Devengado Aprobado'!$B:$O,6,FALSE),0)</f>
        <v>5878742.1600000001</v>
      </c>
      <c r="O60" s="24">
        <f>IFERROR(VLOOKUP($A$10,'[1]Reporte Devengado Aprobado'!$B:$O,6,FALSE),0)</f>
        <v>5878742.1600000001</v>
      </c>
      <c r="P60" s="24">
        <f>IFERROR(VLOOKUP($A$10,'[1]Reporte Devengado Aprobado'!$B:$O,6,FALSE),0)</f>
        <v>5878742.1600000001</v>
      </c>
      <c r="Q60" s="24">
        <f>IFERROR(VLOOKUP($A$10,'[1]Reporte Devengado Aprobado'!$B:$O,6,FALSE),0)</f>
        <v>5878742.1600000001</v>
      </c>
      <c r="R60" s="24">
        <f>IFERROR(VLOOKUP(A60,'[1]Reporte Devengado Aprobado'!$B:$O,9,FALSE),0)</f>
        <v>0</v>
      </c>
      <c r="S60" s="24">
        <f>IFERROR(VLOOKUP($A$10,'[1]Reporte Devengado Aprobado'!$B:$O,6,FALSE),0)</f>
        <v>5878742.1600000001</v>
      </c>
      <c r="T60" s="24">
        <f>IFERROR(VLOOKUP(A60,'[1]Reporte Devengado Aprobado'!$B:$O,10,FALSE),0)</f>
        <v>0</v>
      </c>
      <c r="U60" s="24">
        <f>IFERROR(VLOOKUP(A60,'[1]Reporte Devengado Aprobado'!$B:$O,11,FALSE),0)</f>
        <v>0</v>
      </c>
      <c r="V60" s="24">
        <f>IFERROR(VLOOKUP(A60,'[1]Reporte Devengado Aprobado'!$B:$O,12,FALSE),0)</f>
        <v>0</v>
      </c>
      <c r="W60" s="24">
        <f>IFERROR(VLOOKUP(A60,'[1]Reporte Devengado Aprobado'!$B:$O,13,FALSE),0)</f>
        <v>0</v>
      </c>
      <c r="X60" s="24">
        <f>IFERROR(VLOOKUP(A60,'[1]Reporte Devengado Aprobado'!$B:$O,14,FALSE),0)</f>
        <v>0</v>
      </c>
      <c r="Y60" s="10">
        <v>0</v>
      </c>
    </row>
    <row r="61" spans="1:26" ht="31.5" x14ac:dyDescent="0.25">
      <c r="A61" s="8" t="s">
        <v>111</v>
      </c>
      <c r="B61" s="9" t="s">
        <v>112</v>
      </c>
      <c r="C61" s="10">
        <f>IFERROR(VLOOKUP(A61,'[1]Reporte Devengado Aprobado'!$B:$O,3,FALSE),0)</f>
        <v>0</v>
      </c>
      <c r="D61" s="10">
        <f>IFERROR(VLOOKUP(A61,'[1]Reporte Devengado Aprobado'!$B:$O,4,FALSE),0)</f>
        <v>0</v>
      </c>
      <c r="E61" s="24">
        <f>IFERROR(VLOOKUP(A61,'[1]Reporte Devengado Aprobado'!$B:$O,5,FALSE),0)</f>
        <v>0</v>
      </c>
      <c r="F61" s="24">
        <f>IFERROR(VLOOKUP(A61,'[1]Reporte Devengado Aprobado'!$B:$O,6,FALSE),0)</f>
        <v>0</v>
      </c>
      <c r="G61" s="24">
        <f>IFERROR(VLOOKUP(A61,'[1]Reporte Devengado Aprobado'!$B:$O,7,FALSE),0)</f>
        <v>0</v>
      </c>
      <c r="H61" s="24">
        <f>IFERROR(VLOOKUP(A61,'[1]Reporte Devengado Aprobado'!$B:$O,8,FALSE),0)</f>
        <v>0</v>
      </c>
      <c r="I61" s="24">
        <f>IFERROR(VLOOKUP($A$10,'[1]Reporte Devengado Aprobado'!$B:$O,6,FALSE),0)</f>
        <v>5878742.1600000001</v>
      </c>
      <c r="J61" s="24">
        <f>IFERROR(VLOOKUP($A$10,'[1]Reporte Devengado Aprobado'!$B:$O,6,FALSE),0)</f>
        <v>5878742.1600000001</v>
      </c>
      <c r="K61" s="24">
        <f>IFERROR(VLOOKUP($A$10,'[1]Reporte Devengado Aprobado'!$B:$O,6,FALSE),0)</f>
        <v>5878742.1600000001</v>
      </c>
      <c r="L61" s="24">
        <f>IFERROR(VLOOKUP($A$10,'[1]Reporte Devengado Aprobado'!$B:$O,6,FALSE),0)</f>
        <v>5878742.1600000001</v>
      </c>
      <c r="M61" s="24">
        <f>IFERROR(VLOOKUP($A$10,'[1]Reporte Devengado Aprobado'!$B:$O,6,FALSE),0)</f>
        <v>5878742.1600000001</v>
      </c>
      <c r="N61" s="24">
        <f>IFERROR(VLOOKUP($A$10,'[1]Reporte Devengado Aprobado'!$B:$O,6,FALSE),0)</f>
        <v>5878742.1600000001</v>
      </c>
      <c r="O61" s="24">
        <f>IFERROR(VLOOKUP($A$10,'[1]Reporte Devengado Aprobado'!$B:$O,6,FALSE),0)</f>
        <v>5878742.1600000001</v>
      </c>
      <c r="P61" s="24">
        <f>IFERROR(VLOOKUP($A$10,'[1]Reporte Devengado Aprobado'!$B:$O,6,FALSE),0)</f>
        <v>5878742.1600000001</v>
      </c>
      <c r="Q61" s="24">
        <f>IFERROR(VLOOKUP($A$10,'[1]Reporte Devengado Aprobado'!$B:$O,6,FALSE),0)</f>
        <v>5878742.1600000001</v>
      </c>
      <c r="R61" s="24">
        <f>IFERROR(VLOOKUP(A61,'[1]Reporte Devengado Aprobado'!$B:$O,9,FALSE),0)</f>
        <v>0</v>
      </c>
      <c r="S61" s="24">
        <f>IFERROR(VLOOKUP($A$10,'[1]Reporte Devengado Aprobado'!$B:$O,6,FALSE),0)</f>
        <v>5878742.1600000001</v>
      </c>
      <c r="T61" s="24">
        <f>IFERROR(VLOOKUP(A61,'[1]Reporte Devengado Aprobado'!$B:$O,10,FALSE),0)</f>
        <v>0</v>
      </c>
      <c r="U61" s="24">
        <f>IFERROR(VLOOKUP(A61,'[1]Reporte Devengado Aprobado'!$B:$O,11,FALSE),0)</f>
        <v>0</v>
      </c>
      <c r="V61" s="24">
        <f>IFERROR(VLOOKUP(A61,'[1]Reporte Devengado Aprobado'!$B:$O,12,FALSE),0)</f>
        <v>0</v>
      </c>
      <c r="W61" s="24">
        <f>IFERROR(VLOOKUP(A61,'[1]Reporte Devengado Aprobado'!$B:$O,13,FALSE),0)</f>
        <v>0</v>
      </c>
      <c r="X61" s="24">
        <f>IFERROR(VLOOKUP(A61,'[1]Reporte Devengado Aprobado'!$B:$O,14,FALSE),0)</f>
        <v>0</v>
      </c>
      <c r="Y61" s="10">
        <v>0</v>
      </c>
    </row>
    <row r="62" spans="1:26" s="1" customFormat="1" x14ac:dyDescent="0.25">
      <c r="A62" s="5">
        <v>2.7</v>
      </c>
      <c r="B62" s="6" t="s">
        <v>113</v>
      </c>
      <c r="C62" s="7">
        <f>SUM(C63:C66)</f>
        <v>0</v>
      </c>
      <c r="D62" s="7">
        <f t="shared" ref="D62:Y62" si="9">SUM(D63:D66)</f>
        <v>0</v>
      </c>
      <c r="E62" s="7">
        <f t="shared" si="9"/>
        <v>0</v>
      </c>
      <c r="F62" s="7">
        <f t="shared" si="9"/>
        <v>0</v>
      </c>
      <c r="G62" s="7">
        <f t="shared" si="9"/>
        <v>0</v>
      </c>
      <c r="H62" s="7">
        <f t="shared" si="9"/>
        <v>3625763.9</v>
      </c>
      <c r="I62" s="7">
        <f t="shared" si="9"/>
        <v>23514968.640000001</v>
      </c>
      <c r="J62" s="7">
        <f t="shared" si="9"/>
        <v>23514968.640000001</v>
      </c>
      <c r="K62" s="7">
        <f t="shared" si="9"/>
        <v>23514968.640000001</v>
      </c>
      <c r="L62" s="7">
        <f t="shared" si="9"/>
        <v>23514968.640000001</v>
      </c>
      <c r="M62" s="7">
        <f t="shared" si="9"/>
        <v>23514968.640000001</v>
      </c>
      <c r="N62" s="7">
        <f t="shared" si="9"/>
        <v>23514968.640000001</v>
      </c>
      <c r="O62" s="7">
        <f t="shared" si="9"/>
        <v>23514968.640000001</v>
      </c>
      <c r="P62" s="7">
        <f t="shared" si="9"/>
        <v>23514968.640000001</v>
      </c>
      <c r="Q62" s="7">
        <f t="shared" si="9"/>
        <v>23514968.640000001</v>
      </c>
      <c r="R62" s="7">
        <f t="shared" si="9"/>
        <v>-3625763.9</v>
      </c>
      <c r="S62" s="7">
        <f t="shared" si="9"/>
        <v>23514968.640000001</v>
      </c>
      <c r="T62" s="7">
        <f t="shared" si="9"/>
        <v>0</v>
      </c>
      <c r="U62" s="7">
        <f t="shared" si="9"/>
        <v>8476527.7200000007</v>
      </c>
      <c r="V62" s="7">
        <f t="shared" si="9"/>
        <v>0</v>
      </c>
      <c r="W62" s="7">
        <f t="shared" si="9"/>
        <v>0</v>
      </c>
      <c r="X62" s="7">
        <f t="shared" si="9"/>
        <v>0</v>
      </c>
      <c r="Y62" s="7">
        <f t="shared" si="9"/>
        <v>8476527.7200000007</v>
      </c>
    </row>
    <row r="63" spans="1:26" x14ac:dyDescent="0.25">
      <c r="A63" s="8" t="s">
        <v>114</v>
      </c>
      <c r="B63" s="9" t="s">
        <v>115</v>
      </c>
      <c r="C63" s="10">
        <f>IFERROR(VLOOKUP(A63,'[1]Reporte Devengado Aprobado'!$B:$O,3,FALSE),0)</f>
        <v>0</v>
      </c>
      <c r="D63" s="24">
        <f>IFERROR(VLOOKUP(A63,'[1]Reporte Devengado Aprobado'!$B:$O,4,FALSE),0)</f>
        <v>0</v>
      </c>
      <c r="E63" s="24">
        <f>IFERROR(VLOOKUP(A63,'[1]Reporte Devengado Aprobado'!$B:$O,5,FALSE),0)</f>
        <v>0</v>
      </c>
      <c r="F63" s="24">
        <f>IFERROR(VLOOKUP(A63,'[1]Reporte Devengado Aprobado'!$B:$O,6,FALSE),0)</f>
        <v>0</v>
      </c>
      <c r="G63" s="24">
        <f>IFERROR(VLOOKUP(A63,'[1]Reporte Devengado Aprobado'!$B:$O,7,FALSE),0)</f>
        <v>0</v>
      </c>
      <c r="H63" s="24">
        <f>IFERROR(VLOOKUP(A63,'[1]Reporte Devengado Aprobado'!$B:$O,8,FALSE),0)</f>
        <v>3625763.9</v>
      </c>
      <c r="I63" s="24">
        <f>IFERROR(VLOOKUP($A$10,'[1]Reporte Devengado Aprobado'!$B:$O,6,FALSE),0)</f>
        <v>5878742.1600000001</v>
      </c>
      <c r="J63" s="24">
        <f>IFERROR(VLOOKUP($A$10,'[1]Reporte Devengado Aprobado'!$B:$O,6,FALSE),0)</f>
        <v>5878742.1600000001</v>
      </c>
      <c r="K63" s="24">
        <f>IFERROR(VLOOKUP($A$10,'[1]Reporte Devengado Aprobado'!$B:$O,6,FALSE),0)</f>
        <v>5878742.1600000001</v>
      </c>
      <c r="L63" s="24">
        <f>IFERROR(VLOOKUP($A$10,'[1]Reporte Devengado Aprobado'!$B:$O,6,FALSE),0)</f>
        <v>5878742.1600000001</v>
      </c>
      <c r="M63" s="24">
        <f>IFERROR(VLOOKUP($A$10,'[1]Reporte Devengado Aprobado'!$B:$O,6,FALSE),0)</f>
        <v>5878742.1600000001</v>
      </c>
      <c r="N63" s="24">
        <f>IFERROR(VLOOKUP($A$10,'[1]Reporte Devengado Aprobado'!$B:$O,6,FALSE),0)</f>
        <v>5878742.1600000001</v>
      </c>
      <c r="O63" s="24">
        <f>IFERROR(VLOOKUP($A$10,'[1]Reporte Devengado Aprobado'!$B:$O,6,FALSE),0)</f>
        <v>5878742.1600000001</v>
      </c>
      <c r="P63" s="24">
        <f>IFERROR(VLOOKUP($A$10,'[1]Reporte Devengado Aprobado'!$B:$O,6,FALSE),0)</f>
        <v>5878742.1600000001</v>
      </c>
      <c r="Q63" s="24">
        <f>IFERROR(VLOOKUP($A$10,'[1]Reporte Devengado Aprobado'!$B:$O,6,FALSE),0)</f>
        <v>5878742.1600000001</v>
      </c>
      <c r="R63" s="24">
        <f>IFERROR(VLOOKUP(A63,'[1]Reporte Devengado Aprobado'!$B:$O,9,FALSE),0)</f>
        <v>-3625763.9</v>
      </c>
      <c r="S63" s="24">
        <f>IFERROR(VLOOKUP($A$10,'[1]Reporte Devengado Aprobado'!$B:$O,6,FALSE),0)</f>
        <v>5878742.1600000001</v>
      </c>
      <c r="T63" s="24">
        <f>IFERROR(VLOOKUP(A63,'[1]Reporte Devengado Aprobado'!$B:$O,10,FALSE),0)</f>
        <v>0</v>
      </c>
      <c r="U63" s="24">
        <f>IFERROR(VLOOKUP(A63,'[1]Reporte Devengado Aprobado'!$B:$O,11,FALSE),0)</f>
        <v>8476527.7200000007</v>
      </c>
      <c r="V63" s="24">
        <f>IFERROR(VLOOKUP(A63,'[1]Reporte Devengado Aprobado'!$B:$O,12,FALSE),0)</f>
        <v>0</v>
      </c>
      <c r="W63" s="24">
        <f>IFERROR(VLOOKUP(A63,'[1]Reporte Devengado Aprobado'!$B:$O,13,FALSE),0)</f>
        <v>0</v>
      </c>
      <c r="X63" s="24">
        <f>IFERROR(VLOOKUP(A63,'[1]Reporte Devengado Aprobado'!$B:$O,14,FALSE),0)</f>
        <v>0</v>
      </c>
      <c r="Y63" s="10">
        <f>+H63+R63+U63</f>
        <v>8476527.7200000007</v>
      </c>
    </row>
    <row r="64" spans="1:26" x14ac:dyDescent="0.25">
      <c r="A64" s="8" t="s">
        <v>116</v>
      </c>
      <c r="B64" s="9" t="s">
        <v>117</v>
      </c>
      <c r="C64" s="10">
        <f>IFERROR(VLOOKUP(A64,'[1]Reporte Devengado Aprobado'!$B:$O,3,FALSE),0)</f>
        <v>0</v>
      </c>
      <c r="D64" s="10">
        <f>IFERROR(VLOOKUP(A64,'[1]Reporte Devengado Aprobado'!$B:$O,4,FALSE),0)</f>
        <v>0</v>
      </c>
      <c r="E64" s="10">
        <f>IFERROR(VLOOKUP(A64,'[1]Reporte Devengado Aprobado'!$B:$O,5,FALSE),0)</f>
        <v>0</v>
      </c>
      <c r="F64" s="24">
        <f>IFERROR(VLOOKUP(A64,'[1]Reporte Devengado Aprobado'!$B:$O,6,FALSE),0)</f>
        <v>0</v>
      </c>
      <c r="G64" s="24">
        <f>IFERROR(VLOOKUP(A64,'[1]Reporte Devengado Aprobado'!$B:$O,7,FALSE),0)</f>
        <v>0</v>
      </c>
      <c r="H64" s="24">
        <f>IFERROR(VLOOKUP(A64,'[1]Reporte Devengado Aprobado'!$B:$O,8,FALSE),0)</f>
        <v>0</v>
      </c>
      <c r="I64" s="24">
        <f>IFERROR(VLOOKUP($A$10,'[1]Reporte Devengado Aprobado'!$B:$O,6,FALSE),0)</f>
        <v>5878742.1600000001</v>
      </c>
      <c r="J64" s="24">
        <f>IFERROR(VLOOKUP($A$10,'[1]Reporte Devengado Aprobado'!$B:$O,6,FALSE),0)</f>
        <v>5878742.1600000001</v>
      </c>
      <c r="K64" s="24">
        <f>IFERROR(VLOOKUP($A$10,'[1]Reporte Devengado Aprobado'!$B:$O,6,FALSE),0)</f>
        <v>5878742.1600000001</v>
      </c>
      <c r="L64" s="24">
        <f>IFERROR(VLOOKUP($A$10,'[1]Reporte Devengado Aprobado'!$B:$O,6,FALSE),0)</f>
        <v>5878742.1600000001</v>
      </c>
      <c r="M64" s="24">
        <f>IFERROR(VLOOKUP($A$10,'[1]Reporte Devengado Aprobado'!$B:$O,6,FALSE),0)</f>
        <v>5878742.1600000001</v>
      </c>
      <c r="N64" s="24">
        <f>IFERROR(VLOOKUP($A$10,'[1]Reporte Devengado Aprobado'!$B:$O,6,FALSE),0)</f>
        <v>5878742.1600000001</v>
      </c>
      <c r="O64" s="24">
        <f>IFERROR(VLOOKUP($A$10,'[1]Reporte Devengado Aprobado'!$B:$O,6,FALSE),0)</f>
        <v>5878742.1600000001</v>
      </c>
      <c r="P64" s="24">
        <f>IFERROR(VLOOKUP($A$10,'[1]Reporte Devengado Aprobado'!$B:$O,6,FALSE),0)</f>
        <v>5878742.1600000001</v>
      </c>
      <c r="Q64" s="24">
        <f>IFERROR(VLOOKUP($A$10,'[1]Reporte Devengado Aprobado'!$B:$O,6,FALSE),0)</f>
        <v>5878742.1600000001</v>
      </c>
      <c r="R64" s="24">
        <f>IFERROR(VLOOKUP(A64,'[1]Reporte Devengado Aprobado'!$B:$O,9,FALSE),0)</f>
        <v>0</v>
      </c>
      <c r="S64" s="24">
        <f>IFERROR(VLOOKUP($A$10,'[1]Reporte Devengado Aprobado'!$B:$O,6,FALSE),0)</f>
        <v>5878742.1600000001</v>
      </c>
      <c r="T64" s="24">
        <f>IFERROR(VLOOKUP(A64,'[1]Reporte Devengado Aprobado'!$B:$O,10,FALSE),0)</f>
        <v>0</v>
      </c>
      <c r="U64" s="24">
        <f>IFERROR(VLOOKUP(A64,'[1]Reporte Devengado Aprobado'!$B:$O,11,FALSE),0)</f>
        <v>0</v>
      </c>
      <c r="V64" s="24">
        <f>IFERROR(VLOOKUP(A64,'[1]Reporte Devengado Aprobado'!$B:$O,12,FALSE),0)</f>
        <v>0</v>
      </c>
      <c r="W64" s="24">
        <f>IFERROR(VLOOKUP(A64,'[1]Reporte Devengado Aprobado'!$B:$O,13,FALSE),0)</f>
        <v>0</v>
      </c>
      <c r="X64" s="24">
        <f>IFERROR(VLOOKUP(A64,'[1]Reporte Devengado Aprobado'!$B:$O,14,FALSE),0)</f>
        <v>0</v>
      </c>
      <c r="Y64" s="10"/>
    </row>
    <row r="65" spans="1:26" ht="34.5" customHeight="1" x14ac:dyDescent="0.25">
      <c r="A65" s="8" t="s">
        <v>118</v>
      </c>
      <c r="B65" s="9" t="s">
        <v>119</v>
      </c>
      <c r="C65" s="10">
        <f>IFERROR(VLOOKUP(A65,'[1]Reporte Devengado Aprobado'!$B:$O,3,FALSE),0)</f>
        <v>0</v>
      </c>
      <c r="D65" s="10">
        <f>IFERROR(VLOOKUP(A65,'[1]Reporte Devengado Aprobado'!$B:$O,4,FALSE),0)</f>
        <v>0</v>
      </c>
      <c r="E65" s="10">
        <f>IFERROR(VLOOKUP(A65,'[1]Reporte Devengado Aprobado'!$B:$O,5,FALSE),0)</f>
        <v>0</v>
      </c>
      <c r="F65" s="24">
        <f>IFERROR(VLOOKUP(A65,'[1]Reporte Devengado Aprobado'!$B:$O,6,FALSE),0)</f>
        <v>0</v>
      </c>
      <c r="G65" s="24">
        <f>IFERROR(VLOOKUP(A65,'[1]Reporte Devengado Aprobado'!$B:$O,7,FALSE),0)</f>
        <v>0</v>
      </c>
      <c r="H65" s="24">
        <f>IFERROR(VLOOKUP(A65,'[1]Reporte Devengado Aprobado'!$B:$O,8,FALSE),0)</f>
        <v>0</v>
      </c>
      <c r="I65" s="24">
        <f>IFERROR(VLOOKUP($A$10,'[1]Reporte Devengado Aprobado'!$B:$O,6,FALSE),0)</f>
        <v>5878742.1600000001</v>
      </c>
      <c r="J65" s="24">
        <f>IFERROR(VLOOKUP($A$10,'[1]Reporte Devengado Aprobado'!$B:$O,6,FALSE),0)</f>
        <v>5878742.1600000001</v>
      </c>
      <c r="K65" s="24">
        <f>IFERROR(VLOOKUP($A$10,'[1]Reporte Devengado Aprobado'!$B:$O,6,FALSE),0)</f>
        <v>5878742.1600000001</v>
      </c>
      <c r="L65" s="24">
        <f>IFERROR(VLOOKUP($A$10,'[1]Reporte Devengado Aprobado'!$B:$O,6,FALSE),0)</f>
        <v>5878742.1600000001</v>
      </c>
      <c r="M65" s="24">
        <f>IFERROR(VLOOKUP($A$10,'[1]Reporte Devengado Aprobado'!$B:$O,6,FALSE),0)</f>
        <v>5878742.1600000001</v>
      </c>
      <c r="N65" s="24">
        <f>IFERROR(VLOOKUP($A$10,'[1]Reporte Devengado Aprobado'!$B:$O,6,FALSE),0)</f>
        <v>5878742.1600000001</v>
      </c>
      <c r="O65" s="24">
        <f>IFERROR(VLOOKUP($A$10,'[1]Reporte Devengado Aprobado'!$B:$O,6,FALSE),0)</f>
        <v>5878742.1600000001</v>
      </c>
      <c r="P65" s="24">
        <f>IFERROR(VLOOKUP($A$10,'[1]Reporte Devengado Aprobado'!$B:$O,6,FALSE),0)</f>
        <v>5878742.1600000001</v>
      </c>
      <c r="Q65" s="24">
        <f>IFERROR(VLOOKUP($A$10,'[1]Reporte Devengado Aprobado'!$B:$O,6,FALSE),0)</f>
        <v>5878742.1600000001</v>
      </c>
      <c r="R65" s="24">
        <f>IFERROR(VLOOKUP(A65,'[1]Reporte Devengado Aprobado'!$B:$O,9,FALSE),0)</f>
        <v>0</v>
      </c>
      <c r="S65" s="24">
        <f>IFERROR(VLOOKUP($A$10,'[1]Reporte Devengado Aprobado'!$B:$O,6,FALSE),0)</f>
        <v>5878742.1600000001</v>
      </c>
      <c r="T65" s="24">
        <f>IFERROR(VLOOKUP(A65,'[1]Reporte Devengado Aprobado'!$B:$O,10,FALSE),0)</f>
        <v>0</v>
      </c>
      <c r="U65" s="24">
        <f>IFERROR(VLOOKUP(A65,'[1]Reporte Devengado Aprobado'!$B:$O,11,FALSE),0)</f>
        <v>0</v>
      </c>
      <c r="V65" s="24">
        <f>IFERROR(VLOOKUP(A65,'[1]Reporte Devengado Aprobado'!$B:$O,12,FALSE),0)</f>
        <v>0</v>
      </c>
      <c r="W65" s="24">
        <f>IFERROR(VLOOKUP(A65,'[1]Reporte Devengado Aprobado'!$B:$O,13,FALSE),0)</f>
        <v>0</v>
      </c>
      <c r="X65" s="24">
        <f>IFERROR(VLOOKUP(A65,'[1]Reporte Devengado Aprobado'!$B:$O,14,FALSE),0)</f>
        <v>0</v>
      </c>
      <c r="Y65" s="10">
        <v>0</v>
      </c>
    </row>
    <row r="66" spans="1:26" ht="31.5" x14ac:dyDescent="0.25">
      <c r="A66" s="8" t="s">
        <v>120</v>
      </c>
      <c r="B66" s="9" t="s">
        <v>65</v>
      </c>
      <c r="C66" s="10">
        <f>IFERROR(VLOOKUP(A66,'[1]Reporte Devengado Aprobado'!$B:$O,3,FALSE),0)</f>
        <v>0</v>
      </c>
      <c r="D66" s="10">
        <f>IFERROR(VLOOKUP(A66,'[1]Reporte Devengado Aprobado'!$B:$O,4,FALSE),0)</f>
        <v>0</v>
      </c>
      <c r="E66" s="24">
        <f>IFERROR(VLOOKUP(A66,'[1]Reporte Devengado Aprobado'!$B:$O,5,FALSE),0)</f>
        <v>0</v>
      </c>
      <c r="F66" s="24">
        <f>IFERROR(VLOOKUP(A66,'[1]Reporte Devengado Aprobado'!$B:$O,6,FALSE),0)</f>
        <v>0</v>
      </c>
      <c r="G66" s="24">
        <f>IFERROR(VLOOKUP(A66,'[1]Reporte Devengado Aprobado'!$B:$O,7,FALSE),0)</f>
        <v>0</v>
      </c>
      <c r="H66" s="24">
        <f>IFERROR(VLOOKUP(A66,'[1]Reporte Devengado Aprobado'!$B:$O,8,FALSE),0)</f>
        <v>0</v>
      </c>
      <c r="I66" s="24">
        <f>IFERROR(VLOOKUP($A$10,'[1]Reporte Devengado Aprobado'!$B:$O,6,FALSE),0)</f>
        <v>5878742.1600000001</v>
      </c>
      <c r="J66" s="24">
        <f>IFERROR(VLOOKUP($A$10,'[1]Reporte Devengado Aprobado'!$B:$O,6,FALSE),0)</f>
        <v>5878742.1600000001</v>
      </c>
      <c r="K66" s="24">
        <f>IFERROR(VLOOKUP($A$10,'[1]Reporte Devengado Aprobado'!$B:$O,6,FALSE),0)</f>
        <v>5878742.1600000001</v>
      </c>
      <c r="L66" s="24">
        <f>IFERROR(VLOOKUP($A$10,'[1]Reporte Devengado Aprobado'!$B:$O,6,FALSE),0)</f>
        <v>5878742.1600000001</v>
      </c>
      <c r="M66" s="24">
        <f>IFERROR(VLOOKUP($A$10,'[1]Reporte Devengado Aprobado'!$B:$O,6,FALSE),0)</f>
        <v>5878742.1600000001</v>
      </c>
      <c r="N66" s="24">
        <f>IFERROR(VLOOKUP($A$10,'[1]Reporte Devengado Aprobado'!$B:$O,6,FALSE),0)</f>
        <v>5878742.1600000001</v>
      </c>
      <c r="O66" s="24">
        <f>IFERROR(VLOOKUP($A$10,'[1]Reporte Devengado Aprobado'!$B:$O,6,FALSE),0)</f>
        <v>5878742.1600000001</v>
      </c>
      <c r="P66" s="24">
        <f>IFERROR(VLOOKUP($A$10,'[1]Reporte Devengado Aprobado'!$B:$O,6,FALSE),0)</f>
        <v>5878742.1600000001</v>
      </c>
      <c r="Q66" s="24">
        <f>IFERROR(VLOOKUP($A$10,'[1]Reporte Devengado Aprobado'!$B:$O,6,FALSE),0)</f>
        <v>5878742.1600000001</v>
      </c>
      <c r="R66" s="24">
        <f>IFERROR(VLOOKUP(A66,'[1]Reporte Devengado Aprobado'!$B:$O,9,FALSE),0)</f>
        <v>0</v>
      </c>
      <c r="S66" s="24">
        <f>IFERROR(VLOOKUP($A$10,'[1]Reporte Devengado Aprobado'!$B:$O,6,FALSE),0)</f>
        <v>5878742.1600000001</v>
      </c>
      <c r="T66" s="24">
        <f>IFERROR(VLOOKUP(A66,'[1]Reporte Devengado Aprobado'!$B:$O,10,FALSE),0)</f>
        <v>0</v>
      </c>
      <c r="U66" s="24">
        <f>IFERROR(VLOOKUP(A66,'[1]Reporte Devengado Aprobado'!$B:$O,11,FALSE),0)</f>
        <v>0</v>
      </c>
      <c r="V66" s="24">
        <f>IFERROR(VLOOKUP(A66,'[1]Reporte Devengado Aprobado'!$B:$O,12,FALSE),0)</f>
        <v>0</v>
      </c>
      <c r="W66" s="24">
        <f>IFERROR(VLOOKUP(A66,'[1]Reporte Devengado Aprobado'!$B:$O,13,FALSE),0)</f>
        <v>0</v>
      </c>
      <c r="X66" s="24">
        <f>IFERROR(VLOOKUP(A66,'[1]Reporte Devengado Aprobado'!$B:$O,14,FALSE),0)</f>
        <v>0</v>
      </c>
      <c r="Y66" s="10">
        <v>0</v>
      </c>
    </row>
    <row r="67" spans="1:26" ht="31.5" x14ac:dyDescent="0.25">
      <c r="A67" s="5">
        <v>2.8</v>
      </c>
      <c r="B67" s="6" t="s">
        <v>121</v>
      </c>
      <c r="C67" s="10">
        <f>SUM(C68:C72)</f>
        <v>0</v>
      </c>
      <c r="D67" s="10">
        <f t="shared" ref="D67:X67" si="10">SUM(D68:D72)</f>
        <v>0</v>
      </c>
      <c r="E67" s="10">
        <f t="shared" si="10"/>
        <v>0</v>
      </c>
      <c r="F67" s="10">
        <f t="shared" si="10"/>
        <v>0</v>
      </c>
      <c r="G67" s="10">
        <f t="shared" si="10"/>
        <v>0</v>
      </c>
      <c r="H67" s="10">
        <f t="shared" si="10"/>
        <v>0</v>
      </c>
      <c r="I67" s="10">
        <f t="shared" si="10"/>
        <v>29393710.800000001</v>
      </c>
      <c r="J67" s="10">
        <f t="shared" si="10"/>
        <v>29393710.800000001</v>
      </c>
      <c r="K67" s="10">
        <f t="shared" si="10"/>
        <v>29393710.800000001</v>
      </c>
      <c r="L67" s="10">
        <f t="shared" si="10"/>
        <v>29393710.800000001</v>
      </c>
      <c r="M67" s="10">
        <f t="shared" si="10"/>
        <v>29393710.800000001</v>
      </c>
      <c r="N67" s="10">
        <f t="shared" si="10"/>
        <v>29393710.800000001</v>
      </c>
      <c r="O67" s="10">
        <f t="shared" si="10"/>
        <v>29393710.800000001</v>
      </c>
      <c r="P67" s="10">
        <f t="shared" si="10"/>
        <v>29393710.800000001</v>
      </c>
      <c r="Q67" s="10">
        <f t="shared" si="10"/>
        <v>29393710.800000001</v>
      </c>
      <c r="R67" s="10">
        <f t="shared" si="10"/>
        <v>0</v>
      </c>
      <c r="S67" s="10">
        <f t="shared" si="10"/>
        <v>29393710.800000001</v>
      </c>
      <c r="T67" s="10">
        <f t="shared" si="10"/>
        <v>0</v>
      </c>
      <c r="U67" s="10">
        <f t="shared" si="10"/>
        <v>0</v>
      </c>
      <c r="V67" s="10">
        <f t="shared" si="10"/>
        <v>0</v>
      </c>
      <c r="W67" s="10">
        <f t="shared" si="10"/>
        <v>0</v>
      </c>
      <c r="X67" s="10">
        <f t="shared" si="10"/>
        <v>0</v>
      </c>
      <c r="Y67" s="10">
        <v>0</v>
      </c>
    </row>
    <row r="68" spans="1:26" x14ac:dyDescent="0.25">
      <c r="A68" s="8" t="s">
        <v>122</v>
      </c>
      <c r="B68" s="9" t="s">
        <v>123</v>
      </c>
      <c r="C68" s="10">
        <f>IFERROR(VLOOKUP(A68,'[1]Reporte Devengado Aprobado'!$B:$O,3,FALSE),0)</f>
        <v>0</v>
      </c>
      <c r="D68" s="10">
        <f>IFERROR(VLOOKUP(A68,'[1]Reporte Devengado Aprobado'!$B:$O,4,FALSE),0)</f>
        <v>0</v>
      </c>
      <c r="E68" s="24">
        <f>IFERROR(VLOOKUP(A68,'[1]Reporte Devengado Aprobado'!$B:$O,5,FALSE),0)</f>
        <v>0</v>
      </c>
      <c r="F68" s="24">
        <f>IFERROR(VLOOKUP(A68,'[1]Reporte Devengado Aprobado'!$B:$O,6,FALSE),0)</f>
        <v>0</v>
      </c>
      <c r="G68" s="24">
        <f>IFERROR(VLOOKUP(A68,'[1]Reporte Devengado Aprobado'!$B:$O,7,FALSE),0)</f>
        <v>0</v>
      </c>
      <c r="H68" s="24">
        <f>IFERROR(VLOOKUP(A68,'[1]Reporte Devengado Aprobado'!$B:$O,8,FALSE),0)</f>
        <v>0</v>
      </c>
      <c r="I68" s="24">
        <f>IFERROR(VLOOKUP($A$10,'[1]Reporte Devengado Aprobado'!$B:$O,6,FALSE),0)</f>
        <v>5878742.1600000001</v>
      </c>
      <c r="J68" s="24">
        <f>IFERROR(VLOOKUP($A$10,'[1]Reporte Devengado Aprobado'!$B:$O,6,FALSE),0)</f>
        <v>5878742.1600000001</v>
      </c>
      <c r="K68" s="24">
        <f>IFERROR(VLOOKUP($A$10,'[1]Reporte Devengado Aprobado'!$B:$O,6,FALSE),0)</f>
        <v>5878742.1600000001</v>
      </c>
      <c r="L68" s="24">
        <f>IFERROR(VLOOKUP($A$10,'[1]Reporte Devengado Aprobado'!$B:$O,6,FALSE),0)</f>
        <v>5878742.1600000001</v>
      </c>
      <c r="M68" s="24">
        <f>IFERROR(VLOOKUP($A$10,'[1]Reporte Devengado Aprobado'!$B:$O,6,FALSE),0)</f>
        <v>5878742.1600000001</v>
      </c>
      <c r="N68" s="24">
        <f>IFERROR(VLOOKUP($A$10,'[1]Reporte Devengado Aprobado'!$B:$O,6,FALSE),0)</f>
        <v>5878742.1600000001</v>
      </c>
      <c r="O68" s="24">
        <f>IFERROR(VLOOKUP($A$10,'[1]Reporte Devengado Aprobado'!$B:$O,6,FALSE),0)</f>
        <v>5878742.1600000001</v>
      </c>
      <c r="P68" s="24">
        <f>IFERROR(VLOOKUP($A$10,'[1]Reporte Devengado Aprobado'!$B:$O,6,FALSE),0)</f>
        <v>5878742.1600000001</v>
      </c>
      <c r="Q68" s="24">
        <f>IFERROR(VLOOKUP($A$10,'[1]Reporte Devengado Aprobado'!$B:$O,6,FALSE),0)</f>
        <v>5878742.1600000001</v>
      </c>
      <c r="R68" s="24">
        <f>IFERROR(VLOOKUP(A68,'[1]Reporte Devengado Aprobado'!$B:$O,9,FALSE),0)</f>
        <v>0</v>
      </c>
      <c r="S68" s="24">
        <f>IFERROR(VLOOKUP($A$10,'[1]Reporte Devengado Aprobado'!$B:$O,6,FALSE),0)</f>
        <v>5878742.1600000001</v>
      </c>
      <c r="T68" s="24">
        <f>IFERROR(VLOOKUP(A68,'[1]Reporte Devengado Aprobado'!$B:$O,10,FALSE),0)</f>
        <v>0</v>
      </c>
      <c r="U68" s="24">
        <f>IFERROR(VLOOKUP(A68,'[1]Reporte Devengado Aprobado'!$B:$O,11,FALSE),0)</f>
        <v>0</v>
      </c>
      <c r="V68" s="24">
        <f>IFERROR(VLOOKUP(A68,'[1]Reporte Devengado Aprobado'!$B:$O,12,FALSE),0)</f>
        <v>0</v>
      </c>
      <c r="W68" s="24">
        <f>IFERROR(VLOOKUP(A68,'[1]Reporte Devengado Aprobado'!$B:$O,13,FALSE),0)</f>
        <v>0</v>
      </c>
      <c r="X68" s="24">
        <f>IFERROR(VLOOKUP(A68,'[1]Reporte Devengado Aprobado'!$B:$O,14,FALSE),0)</f>
        <v>0</v>
      </c>
      <c r="Y68" s="10">
        <v>0</v>
      </c>
    </row>
    <row r="69" spans="1:26" ht="31.5" x14ac:dyDescent="0.25">
      <c r="A69" s="8" t="s">
        <v>124</v>
      </c>
      <c r="B69" s="9" t="s">
        <v>125</v>
      </c>
      <c r="C69" s="10">
        <f>IFERROR(VLOOKUP(A69,'[1]Reporte Devengado Aprobado'!$B:$O,3,FALSE),0)</f>
        <v>0</v>
      </c>
      <c r="D69" s="10">
        <f>IFERROR(VLOOKUP(A69,'[1]Reporte Devengado Aprobado'!$B:$O,4,FALSE),0)</f>
        <v>0</v>
      </c>
      <c r="E69" s="24">
        <f>IFERROR(VLOOKUP(A69,'[1]Reporte Devengado Aprobado'!$B:$O,5,FALSE),0)</f>
        <v>0</v>
      </c>
      <c r="F69" s="24">
        <f>IFERROR(VLOOKUP(A69,'[1]Reporte Devengado Aprobado'!$B:$O,6,FALSE),0)</f>
        <v>0</v>
      </c>
      <c r="G69" s="24">
        <f>IFERROR(VLOOKUP(A69,'[1]Reporte Devengado Aprobado'!$B:$O,7,FALSE),0)</f>
        <v>0</v>
      </c>
      <c r="H69" s="24">
        <f>IFERROR(VLOOKUP(A69,'[1]Reporte Devengado Aprobado'!$B:$O,8,FALSE),0)</f>
        <v>0</v>
      </c>
      <c r="I69" s="24">
        <f>IFERROR(VLOOKUP($A$10,'[1]Reporte Devengado Aprobado'!$B:$O,6,FALSE),0)</f>
        <v>5878742.1600000001</v>
      </c>
      <c r="J69" s="24">
        <f>IFERROR(VLOOKUP($A$10,'[1]Reporte Devengado Aprobado'!$B:$O,6,FALSE),0)</f>
        <v>5878742.1600000001</v>
      </c>
      <c r="K69" s="24">
        <f>IFERROR(VLOOKUP($A$10,'[1]Reporte Devengado Aprobado'!$B:$O,6,FALSE),0)</f>
        <v>5878742.1600000001</v>
      </c>
      <c r="L69" s="24">
        <f>IFERROR(VLOOKUP($A$10,'[1]Reporte Devengado Aprobado'!$B:$O,6,FALSE),0)</f>
        <v>5878742.1600000001</v>
      </c>
      <c r="M69" s="24">
        <f>IFERROR(VLOOKUP($A$10,'[1]Reporte Devengado Aprobado'!$B:$O,6,FALSE),0)</f>
        <v>5878742.1600000001</v>
      </c>
      <c r="N69" s="24">
        <f>IFERROR(VLOOKUP($A$10,'[1]Reporte Devengado Aprobado'!$B:$O,6,FALSE),0)</f>
        <v>5878742.1600000001</v>
      </c>
      <c r="O69" s="24">
        <f>IFERROR(VLOOKUP($A$10,'[1]Reporte Devengado Aprobado'!$B:$O,6,FALSE),0)</f>
        <v>5878742.1600000001</v>
      </c>
      <c r="P69" s="24">
        <f>IFERROR(VLOOKUP($A$10,'[1]Reporte Devengado Aprobado'!$B:$O,6,FALSE),0)</f>
        <v>5878742.1600000001</v>
      </c>
      <c r="Q69" s="24">
        <f>IFERROR(VLOOKUP($A$10,'[1]Reporte Devengado Aprobado'!$B:$O,6,FALSE),0)</f>
        <v>5878742.1600000001</v>
      </c>
      <c r="R69" s="24">
        <f>IFERROR(VLOOKUP(A69,'[1]Reporte Devengado Aprobado'!$B:$O,9,FALSE),0)</f>
        <v>0</v>
      </c>
      <c r="S69" s="24">
        <f>IFERROR(VLOOKUP($A$10,'[1]Reporte Devengado Aprobado'!$B:$O,6,FALSE),0)</f>
        <v>5878742.1600000001</v>
      </c>
      <c r="T69" s="24">
        <f>IFERROR(VLOOKUP(A69,'[1]Reporte Devengado Aprobado'!$B:$O,10,FALSE),0)</f>
        <v>0</v>
      </c>
      <c r="U69" s="24">
        <f>IFERROR(VLOOKUP(A69,'[1]Reporte Devengado Aprobado'!$B:$O,11,FALSE),0)</f>
        <v>0</v>
      </c>
      <c r="V69" s="24">
        <f>IFERROR(VLOOKUP(A69,'[1]Reporte Devengado Aprobado'!$B:$O,12,FALSE),0)</f>
        <v>0</v>
      </c>
      <c r="W69" s="24">
        <f>IFERROR(VLOOKUP(A69,'[1]Reporte Devengado Aprobado'!$B:$O,13,FALSE),0)</f>
        <v>0</v>
      </c>
      <c r="X69" s="24">
        <f>IFERROR(VLOOKUP(A69,'[1]Reporte Devengado Aprobado'!$B:$O,14,FALSE),0)</f>
        <v>0</v>
      </c>
      <c r="Y69" s="10">
        <v>0</v>
      </c>
    </row>
    <row r="70" spans="1:26" ht="31.5" x14ac:dyDescent="0.25">
      <c r="A70" s="8" t="s">
        <v>138</v>
      </c>
      <c r="B70" s="9" t="s">
        <v>139</v>
      </c>
      <c r="C70" s="10">
        <f>IFERROR(VLOOKUP(A70,'[1]Reporte Devengado Aprobado'!$B:$O,3,FALSE),0)</f>
        <v>0</v>
      </c>
      <c r="D70" s="10">
        <f>IFERROR(VLOOKUP(A70,'[1]Reporte Devengado Aprobado'!$B:$O,4,FALSE),0)</f>
        <v>0</v>
      </c>
      <c r="E70" s="24">
        <f>IFERROR(VLOOKUP(A70,'[1]Reporte Devengado Aprobado'!$B:$O,5,FALSE),0)</f>
        <v>0</v>
      </c>
      <c r="F70" s="24">
        <f>IFERROR(VLOOKUP(A70,'[1]Reporte Devengado Aprobado'!$B:$O,6,FALSE),0)</f>
        <v>0</v>
      </c>
      <c r="G70" s="24">
        <f>IFERROR(VLOOKUP(A70,'[1]Reporte Devengado Aprobado'!$B:$O,7,FALSE),0)</f>
        <v>0</v>
      </c>
      <c r="H70" s="24">
        <f>IFERROR(VLOOKUP(A70,'[1]Reporte Devengado Aprobado'!$B:$O,8,FALSE),0)</f>
        <v>0</v>
      </c>
      <c r="I70" s="24">
        <f>IFERROR(VLOOKUP($A$10,'[1]Reporte Devengado Aprobado'!$B:$O,6,FALSE),0)</f>
        <v>5878742.1600000001</v>
      </c>
      <c r="J70" s="24">
        <f>IFERROR(VLOOKUP($A$10,'[1]Reporte Devengado Aprobado'!$B:$O,6,FALSE),0)</f>
        <v>5878742.1600000001</v>
      </c>
      <c r="K70" s="24">
        <f>IFERROR(VLOOKUP($A$10,'[1]Reporte Devengado Aprobado'!$B:$O,6,FALSE),0)</f>
        <v>5878742.1600000001</v>
      </c>
      <c r="L70" s="24">
        <f>IFERROR(VLOOKUP($A$10,'[1]Reporte Devengado Aprobado'!$B:$O,6,FALSE),0)</f>
        <v>5878742.1600000001</v>
      </c>
      <c r="M70" s="24">
        <f>IFERROR(VLOOKUP($A$10,'[1]Reporte Devengado Aprobado'!$B:$O,6,FALSE),0)</f>
        <v>5878742.1600000001</v>
      </c>
      <c r="N70" s="24">
        <f>IFERROR(VLOOKUP($A$10,'[1]Reporte Devengado Aprobado'!$B:$O,6,FALSE),0)</f>
        <v>5878742.1600000001</v>
      </c>
      <c r="O70" s="24">
        <f>IFERROR(VLOOKUP($A$10,'[1]Reporte Devengado Aprobado'!$B:$O,6,FALSE),0)</f>
        <v>5878742.1600000001</v>
      </c>
      <c r="P70" s="24">
        <f>IFERROR(VLOOKUP($A$10,'[1]Reporte Devengado Aprobado'!$B:$O,6,FALSE),0)</f>
        <v>5878742.1600000001</v>
      </c>
      <c r="Q70" s="24">
        <f>IFERROR(VLOOKUP($A$10,'[1]Reporte Devengado Aprobado'!$B:$O,6,FALSE),0)</f>
        <v>5878742.1600000001</v>
      </c>
      <c r="R70" s="24">
        <f>IFERROR(VLOOKUP(A70,'[1]Reporte Devengado Aprobado'!$B:$O,9,FALSE),0)</f>
        <v>0</v>
      </c>
      <c r="S70" s="24">
        <f>IFERROR(VLOOKUP($A$10,'[1]Reporte Devengado Aprobado'!$B:$O,6,FALSE),0)</f>
        <v>5878742.1600000001</v>
      </c>
      <c r="T70" s="24">
        <f>IFERROR(VLOOKUP(A70,'[1]Reporte Devengado Aprobado'!$B:$O,10,FALSE),0)</f>
        <v>0</v>
      </c>
      <c r="U70" s="24">
        <f>IFERROR(VLOOKUP(A70,'[1]Reporte Devengado Aprobado'!$B:$O,11,FALSE),0)</f>
        <v>0</v>
      </c>
      <c r="V70" s="24">
        <f>IFERROR(VLOOKUP(A70,'[1]Reporte Devengado Aprobado'!$B:$O,12,FALSE),0)</f>
        <v>0</v>
      </c>
      <c r="W70" s="24">
        <f>IFERROR(VLOOKUP(A70,'[1]Reporte Devengado Aprobado'!$B:$O,13,FALSE),0)</f>
        <v>0</v>
      </c>
      <c r="X70" s="24">
        <f>IFERROR(VLOOKUP(A70,'[1]Reporte Devengado Aprobado'!$B:$O,14,FALSE),0)</f>
        <v>0</v>
      </c>
      <c r="Y70" s="10">
        <v>0</v>
      </c>
    </row>
    <row r="71" spans="1:26" x14ac:dyDescent="0.25">
      <c r="A71" s="8" t="s">
        <v>140</v>
      </c>
      <c r="B71" s="9" t="s">
        <v>141</v>
      </c>
      <c r="C71" s="10">
        <f>IFERROR(VLOOKUP(A71,'[1]Reporte Devengado Aprobado'!$B:$O,3,FALSE),0)</f>
        <v>0</v>
      </c>
      <c r="D71" s="10">
        <f>IFERROR(VLOOKUP(A71,'[1]Reporte Devengado Aprobado'!$B:$O,4,FALSE),0)</f>
        <v>0</v>
      </c>
      <c r="E71" s="24">
        <f>IFERROR(VLOOKUP(A71,'[1]Reporte Devengado Aprobado'!$B:$O,5,FALSE),0)</f>
        <v>0</v>
      </c>
      <c r="F71" s="24">
        <f>IFERROR(VLOOKUP(A71,'[1]Reporte Devengado Aprobado'!$B:$O,6,FALSE),0)</f>
        <v>0</v>
      </c>
      <c r="G71" s="24">
        <f>IFERROR(VLOOKUP(A71,'[1]Reporte Devengado Aprobado'!$B:$O,7,FALSE),0)</f>
        <v>0</v>
      </c>
      <c r="H71" s="24">
        <f>IFERROR(VLOOKUP(A71,'[1]Reporte Devengado Aprobado'!$B:$O,8,FALSE),0)</f>
        <v>0</v>
      </c>
      <c r="I71" s="24">
        <f>IFERROR(VLOOKUP($A$10,'[1]Reporte Devengado Aprobado'!$B:$O,6,FALSE),0)</f>
        <v>5878742.1600000001</v>
      </c>
      <c r="J71" s="24">
        <f>IFERROR(VLOOKUP($A$10,'[1]Reporte Devengado Aprobado'!$B:$O,6,FALSE),0)</f>
        <v>5878742.1600000001</v>
      </c>
      <c r="K71" s="24">
        <f>IFERROR(VLOOKUP($A$10,'[1]Reporte Devengado Aprobado'!$B:$O,6,FALSE),0)</f>
        <v>5878742.1600000001</v>
      </c>
      <c r="L71" s="24">
        <f>IFERROR(VLOOKUP($A$10,'[1]Reporte Devengado Aprobado'!$B:$O,6,FALSE),0)</f>
        <v>5878742.1600000001</v>
      </c>
      <c r="M71" s="24">
        <f>IFERROR(VLOOKUP($A$10,'[1]Reporte Devengado Aprobado'!$B:$O,6,FALSE),0)</f>
        <v>5878742.1600000001</v>
      </c>
      <c r="N71" s="24">
        <f>IFERROR(VLOOKUP($A$10,'[1]Reporte Devengado Aprobado'!$B:$O,6,FALSE),0)</f>
        <v>5878742.1600000001</v>
      </c>
      <c r="O71" s="24">
        <f>IFERROR(VLOOKUP($A$10,'[1]Reporte Devengado Aprobado'!$B:$O,6,FALSE),0)</f>
        <v>5878742.1600000001</v>
      </c>
      <c r="P71" s="24">
        <f>IFERROR(VLOOKUP($A$10,'[1]Reporte Devengado Aprobado'!$B:$O,6,FALSE),0)</f>
        <v>5878742.1600000001</v>
      </c>
      <c r="Q71" s="24">
        <f>IFERROR(VLOOKUP($A$10,'[1]Reporte Devengado Aprobado'!$B:$O,6,FALSE),0)</f>
        <v>5878742.1600000001</v>
      </c>
      <c r="R71" s="24">
        <f>IFERROR(VLOOKUP(A71,'[1]Reporte Devengado Aprobado'!$B:$O,9,FALSE),0)</f>
        <v>0</v>
      </c>
      <c r="S71" s="24">
        <f>IFERROR(VLOOKUP($A$10,'[1]Reporte Devengado Aprobado'!$B:$O,6,FALSE),0)</f>
        <v>5878742.1600000001</v>
      </c>
      <c r="T71" s="24">
        <f>IFERROR(VLOOKUP(A71,'[1]Reporte Devengado Aprobado'!$B:$O,10,FALSE),0)</f>
        <v>0</v>
      </c>
      <c r="U71" s="24">
        <f>IFERROR(VLOOKUP(A71,'[1]Reporte Devengado Aprobado'!$B:$O,11,FALSE),0)</f>
        <v>0</v>
      </c>
      <c r="V71" s="24">
        <f>IFERROR(VLOOKUP(A71,'[1]Reporte Devengado Aprobado'!$B:$O,12,FALSE),0)</f>
        <v>0</v>
      </c>
      <c r="W71" s="24">
        <f>IFERROR(VLOOKUP(A71,'[1]Reporte Devengado Aprobado'!$B:$O,13,FALSE),0)</f>
        <v>0</v>
      </c>
      <c r="X71" s="24">
        <f>IFERROR(VLOOKUP(A71,'[1]Reporte Devengado Aprobado'!$B:$O,14,FALSE),0)</f>
        <v>0</v>
      </c>
      <c r="Y71" s="10">
        <v>0</v>
      </c>
    </row>
    <row r="72" spans="1:26" x14ac:dyDescent="0.25">
      <c r="A72" s="8" t="s">
        <v>142</v>
      </c>
      <c r="B72" s="9" t="s">
        <v>143</v>
      </c>
      <c r="C72" s="10">
        <f>IFERROR(VLOOKUP(A72,'[1]Reporte Devengado Aprobado'!$B:$O,3,FALSE),0)</f>
        <v>0</v>
      </c>
      <c r="D72" s="10">
        <f>IFERROR(VLOOKUP(A72,'[1]Reporte Devengado Aprobado'!$B:$O,4,FALSE),0)</f>
        <v>0</v>
      </c>
      <c r="E72" s="24">
        <f>IFERROR(VLOOKUP(A72,'[1]Reporte Devengado Aprobado'!$B:$O,5,FALSE),0)</f>
        <v>0</v>
      </c>
      <c r="F72" s="24">
        <f>IFERROR(VLOOKUP(A72,'[1]Reporte Devengado Aprobado'!$B:$O,6,FALSE),0)</f>
        <v>0</v>
      </c>
      <c r="G72" s="24">
        <f>IFERROR(VLOOKUP(A72,'[1]Reporte Devengado Aprobado'!$B:$O,7,FALSE),0)</f>
        <v>0</v>
      </c>
      <c r="H72" s="24">
        <f>IFERROR(VLOOKUP(A72,'[1]Reporte Devengado Aprobado'!$B:$O,8,FALSE),0)</f>
        <v>0</v>
      </c>
      <c r="I72" s="24">
        <f>IFERROR(VLOOKUP($A$10,'[1]Reporte Devengado Aprobado'!$B:$O,6,FALSE),0)</f>
        <v>5878742.1600000001</v>
      </c>
      <c r="J72" s="24">
        <f>IFERROR(VLOOKUP($A$10,'[1]Reporte Devengado Aprobado'!$B:$O,6,FALSE),0)</f>
        <v>5878742.1600000001</v>
      </c>
      <c r="K72" s="24">
        <f>IFERROR(VLOOKUP($A$10,'[1]Reporte Devengado Aprobado'!$B:$O,6,FALSE),0)</f>
        <v>5878742.1600000001</v>
      </c>
      <c r="L72" s="24">
        <f>IFERROR(VLOOKUP($A$10,'[1]Reporte Devengado Aprobado'!$B:$O,6,FALSE),0)</f>
        <v>5878742.1600000001</v>
      </c>
      <c r="M72" s="24">
        <f>IFERROR(VLOOKUP($A$10,'[1]Reporte Devengado Aprobado'!$B:$O,6,FALSE),0)</f>
        <v>5878742.1600000001</v>
      </c>
      <c r="N72" s="24">
        <f>IFERROR(VLOOKUP($A$10,'[1]Reporte Devengado Aprobado'!$B:$O,6,FALSE),0)</f>
        <v>5878742.1600000001</v>
      </c>
      <c r="O72" s="24">
        <f>IFERROR(VLOOKUP($A$10,'[1]Reporte Devengado Aprobado'!$B:$O,6,FALSE),0)</f>
        <v>5878742.1600000001</v>
      </c>
      <c r="P72" s="24">
        <f>IFERROR(VLOOKUP($A$10,'[1]Reporte Devengado Aprobado'!$B:$O,6,FALSE),0)</f>
        <v>5878742.1600000001</v>
      </c>
      <c r="Q72" s="24">
        <f>IFERROR(VLOOKUP($A$10,'[1]Reporte Devengado Aprobado'!$B:$O,6,FALSE),0)</f>
        <v>5878742.1600000001</v>
      </c>
      <c r="R72" s="24">
        <f>IFERROR(VLOOKUP(A72,'[1]Reporte Devengado Aprobado'!$B:$O,9,FALSE),0)</f>
        <v>0</v>
      </c>
      <c r="S72" s="24">
        <f>IFERROR(VLOOKUP($A$10,'[1]Reporte Devengado Aprobado'!$B:$O,6,FALSE),0)</f>
        <v>5878742.1600000001</v>
      </c>
      <c r="T72" s="24">
        <f>IFERROR(VLOOKUP(A72,'[1]Reporte Devengado Aprobado'!$B:$O,10,FALSE),0)</f>
        <v>0</v>
      </c>
      <c r="U72" s="24">
        <f>IFERROR(VLOOKUP(A72,'[1]Reporte Devengado Aprobado'!$B:$O,11,FALSE),0)</f>
        <v>0</v>
      </c>
      <c r="V72" s="24">
        <f>IFERROR(VLOOKUP(A72,'[1]Reporte Devengado Aprobado'!$B:$O,12,FALSE),0)</f>
        <v>0</v>
      </c>
      <c r="W72" s="24">
        <f>IFERROR(VLOOKUP(A72,'[1]Reporte Devengado Aprobado'!$B:$O,13,FALSE),0)</f>
        <v>0</v>
      </c>
      <c r="X72" s="24">
        <f>IFERROR(VLOOKUP(A72,'[1]Reporte Devengado Aprobado'!$B:$O,14,FALSE),0)</f>
        <v>0</v>
      </c>
      <c r="Y72" s="10">
        <v>0</v>
      </c>
    </row>
    <row r="73" spans="1:26" x14ac:dyDescent="0.25">
      <c r="A73" s="5">
        <v>2.9</v>
      </c>
      <c r="B73" s="6" t="s">
        <v>126</v>
      </c>
      <c r="C73" s="7">
        <f>SUM(C74:C77)</f>
        <v>0</v>
      </c>
      <c r="D73" s="7">
        <f t="shared" ref="D73:X73" si="11">SUM(D74:D77)</f>
        <v>0</v>
      </c>
      <c r="E73" s="7">
        <f t="shared" si="11"/>
        <v>0</v>
      </c>
      <c r="F73" s="7">
        <f t="shared" si="11"/>
        <v>0</v>
      </c>
      <c r="G73" s="7">
        <f t="shared" si="11"/>
        <v>0</v>
      </c>
      <c r="H73" s="7">
        <f t="shared" si="11"/>
        <v>0</v>
      </c>
      <c r="I73" s="7">
        <f t="shared" si="11"/>
        <v>23514968.640000001</v>
      </c>
      <c r="J73" s="7">
        <f t="shared" si="11"/>
        <v>23514968.640000001</v>
      </c>
      <c r="K73" s="7">
        <f t="shared" si="11"/>
        <v>23514968.640000001</v>
      </c>
      <c r="L73" s="7">
        <f t="shared" si="11"/>
        <v>23514968.640000001</v>
      </c>
      <c r="M73" s="7">
        <f t="shared" si="11"/>
        <v>23514968.640000001</v>
      </c>
      <c r="N73" s="7">
        <f t="shared" si="11"/>
        <v>23514968.640000001</v>
      </c>
      <c r="O73" s="7">
        <f t="shared" si="11"/>
        <v>23514968.640000001</v>
      </c>
      <c r="P73" s="7">
        <f t="shared" si="11"/>
        <v>23514968.640000001</v>
      </c>
      <c r="Q73" s="7">
        <f t="shared" si="11"/>
        <v>23514968.640000001</v>
      </c>
      <c r="R73" s="7">
        <f t="shared" si="11"/>
        <v>0</v>
      </c>
      <c r="S73" s="7">
        <f t="shared" si="11"/>
        <v>23514968.640000001</v>
      </c>
      <c r="T73" s="7">
        <f t="shared" si="11"/>
        <v>0</v>
      </c>
      <c r="U73" s="7">
        <f t="shared" si="11"/>
        <v>0</v>
      </c>
      <c r="V73" s="7">
        <f t="shared" si="11"/>
        <v>0</v>
      </c>
      <c r="W73" s="7">
        <f t="shared" si="11"/>
        <v>0</v>
      </c>
      <c r="X73" s="7">
        <f t="shared" si="11"/>
        <v>0</v>
      </c>
      <c r="Y73" s="10">
        <v>0</v>
      </c>
    </row>
    <row r="74" spans="1:26" x14ac:dyDescent="0.25">
      <c r="A74" s="8" t="s">
        <v>127</v>
      </c>
      <c r="B74" s="9" t="s">
        <v>128</v>
      </c>
      <c r="C74" s="10">
        <f>IFERROR(VLOOKUP(A74,'[1]Reporte Devengado Aprobado'!$B:$O,3,FALSE),0)</f>
        <v>0</v>
      </c>
      <c r="D74" s="10">
        <f>IFERROR(VLOOKUP(A74,'[1]Reporte Devengado Aprobado'!$B:$O,4,FALSE),0)</f>
        <v>0</v>
      </c>
      <c r="E74" s="24">
        <f>IFERROR(VLOOKUP(A74,'[1]Reporte Devengado Aprobado'!$B:$O,5,FALSE),0)</f>
        <v>0</v>
      </c>
      <c r="F74" s="24">
        <f>IFERROR(VLOOKUP(A74,'[1]Reporte Devengado Aprobado'!$B:$O,6,FALSE),0)</f>
        <v>0</v>
      </c>
      <c r="G74" s="24">
        <f>IFERROR(VLOOKUP(A74,'[1]Reporte Devengado Aprobado'!$B:$O,7,FALSE),0)</f>
        <v>0</v>
      </c>
      <c r="H74" s="24">
        <f>IFERROR(VLOOKUP(A74,'[1]Reporte Devengado Aprobado'!$B:$O,8,FALSE),0)</f>
        <v>0</v>
      </c>
      <c r="I74" s="24">
        <f>IFERROR(VLOOKUP($A$10,'[1]Reporte Devengado Aprobado'!$B:$O,6,FALSE),0)</f>
        <v>5878742.1600000001</v>
      </c>
      <c r="J74" s="24">
        <f>IFERROR(VLOOKUP($A$10,'[1]Reporte Devengado Aprobado'!$B:$O,6,FALSE),0)</f>
        <v>5878742.1600000001</v>
      </c>
      <c r="K74" s="24">
        <f>IFERROR(VLOOKUP($A$10,'[1]Reporte Devengado Aprobado'!$B:$O,6,FALSE),0)</f>
        <v>5878742.1600000001</v>
      </c>
      <c r="L74" s="24">
        <f>IFERROR(VLOOKUP($A$10,'[1]Reporte Devengado Aprobado'!$B:$O,6,FALSE),0)</f>
        <v>5878742.1600000001</v>
      </c>
      <c r="M74" s="24">
        <f>IFERROR(VLOOKUP($A$10,'[1]Reporte Devengado Aprobado'!$B:$O,6,FALSE),0)</f>
        <v>5878742.1600000001</v>
      </c>
      <c r="N74" s="24">
        <f>IFERROR(VLOOKUP($A$10,'[1]Reporte Devengado Aprobado'!$B:$O,6,FALSE),0)</f>
        <v>5878742.1600000001</v>
      </c>
      <c r="O74" s="24">
        <f>IFERROR(VLOOKUP($A$10,'[1]Reporte Devengado Aprobado'!$B:$O,6,FALSE),0)</f>
        <v>5878742.1600000001</v>
      </c>
      <c r="P74" s="24">
        <f>IFERROR(VLOOKUP($A$10,'[1]Reporte Devengado Aprobado'!$B:$O,6,FALSE),0)</f>
        <v>5878742.1600000001</v>
      </c>
      <c r="Q74" s="24">
        <f>IFERROR(VLOOKUP($A$10,'[1]Reporte Devengado Aprobado'!$B:$O,6,FALSE),0)</f>
        <v>5878742.1600000001</v>
      </c>
      <c r="R74" s="24">
        <f>IFERROR(VLOOKUP(A74,'[1]Reporte Devengado Aprobado'!$B:$O,9,FALSE),0)</f>
        <v>0</v>
      </c>
      <c r="S74" s="24">
        <f>IFERROR(VLOOKUP($A$10,'[1]Reporte Devengado Aprobado'!$B:$O,6,FALSE),0)</f>
        <v>5878742.1600000001</v>
      </c>
      <c r="T74" s="24">
        <f>IFERROR(VLOOKUP(A74,'[1]Reporte Devengado Aprobado'!$B:$O,10,FALSE),0)</f>
        <v>0</v>
      </c>
      <c r="U74" s="24">
        <f>IFERROR(VLOOKUP(A74,'[1]Reporte Devengado Aprobado'!$B:$O,11,FALSE),0)</f>
        <v>0</v>
      </c>
      <c r="V74" s="24">
        <f>IFERROR(VLOOKUP(A74,'[1]Reporte Devengado Aprobado'!$B:$O,12,FALSE),0)</f>
        <v>0</v>
      </c>
      <c r="W74" s="24">
        <f>IFERROR(VLOOKUP(A74,'[1]Reporte Devengado Aprobado'!$B:$O,13,FALSE),0)</f>
        <v>0</v>
      </c>
      <c r="X74" s="24">
        <f>IFERROR(VLOOKUP(A74,'[1]Reporte Devengado Aprobado'!$B:$O,14,FALSE),0)</f>
        <v>0</v>
      </c>
      <c r="Y74" s="10">
        <v>0</v>
      </c>
    </row>
    <row r="75" spans="1:26" ht="20.25" customHeight="1" x14ac:dyDescent="0.25">
      <c r="A75" s="8" t="s">
        <v>129</v>
      </c>
      <c r="B75" s="9" t="s">
        <v>130</v>
      </c>
      <c r="C75" s="10">
        <f>IFERROR(VLOOKUP(A75,'[1]Reporte Devengado Aprobado'!$B:$O,3,FALSE),0)</f>
        <v>0</v>
      </c>
      <c r="D75" s="10">
        <f>IFERROR(VLOOKUP(A75,'[1]Reporte Devengado Aprobado'!$B:$O,4,FALSE),0)</f>
        <v>0</v>
      </c>
      <c r="E75" s="24">
        <f>IFERROR(VLOOKUP(A75,'[1]Reporte Devengado Aprobado'!$B:$O,5,FALSE),0)</f>
        <v>0</v>
      </c>
      <c r="F75" s="24">
        <f>IFERROR(VLOOKUP(A75,'[1]Reporte Devengado Aprobado'!$B:$O,6,FALSE),0)</f>
        <v>0</v>
      </c>
      <c r="G75" s="24">
        <f>IFERROR(VLOOKUP(A75,'[1]Reporte Devengado Aprobado'!$B:$O,7,FALSE),0)</f>
        <v>0</v>
      </c>
      <c r="H75" s="24">
        <f>IFERROR(VLOOKUP(A75,'[1]Reporte Devengado Aprobado'!$B:$O,8,FALSE),0)</f>
        <v>0</v>
      </c>
      <c r="I75" s="10">
        <f>IFERROR(VLOOKUP($A$10,'[1]Reporte Devengado Aprobado'!$B:$O,6,FALSE),0)</f>
        <v>5878742.1600000001</v>
      </c>
      <c r="J75" s="10">
        <f>IFERROR(VLOOKUP($A$10,'[1]Reporte Devengado Aprobado'!$B:$O,6,FALSE),0)</f>
        <v>5878742.1600000001</v>
      </c>
      <c r="K75" s="10">
        <f>IFERROR(VLOOKUP($A$10,'[1]Reporte Devengado Aprobado'!$B:$O,6,FALSE),0)</f>
        <v>5878742.1600000001</v>
      </c>
      <c r="L75" s="10">
        <f>IFERROR(VLOOKUP($A$10,'[1]Reporte Devengado Aprobado'!$B:$O,6,FALSE),0)</f>
        <v>5878742.1600000001</v>
      </c>
      <c r="M75" s="10">
        <f>IFERROR(VLOOKUP($A$10,'[1]Reporte Devengado Aprobado'!$B:$O,6,FALSE),0)</f>
        <v>5878742.1600000001</v>
      </c>
      <c r="N75" s="10">
        <f>IFERROR(VLOOKUP($A$10,'[1]Reporte Devengado Aprobado'!$B:$O,6,FALSE),0)</f>
        <v>5878742.1600000001</v>
      </c>
      <c r="O75" s="10">
        <f>IFERROR(VLOOKUP($A$10,'[1]Reporte Devengado Aprobado'!$B:$O,6,FALSE),0)</f>
        <v>5878742.1600000001</v>
      </c>
      <c r="P75" s="10">
        <f>IFERROR(VLOOKUP($A$10,'[1]Reporte Devengado Aprobado'!$B:$O,6,FALSE),0)</f>
        <v>5878742.1600000001</v>
      </c>
      <c r="Q75" s="10">
        <f>IFERROR(VLOOKUP($A$10,'[1]Reporte Devengado Aprobado'!$B:$O,6,FALSE),0)</f>
        <v>5878742.1600000001</v>
      </c>
      <c r="R75" s="24">
        <f>IFERROR(VLOOKUP(A75,'[1]Reporte Devengado Aprobado'!$B:$O,9,FALSE),0)</f>
        <v>0</v>
      </c>
      <c r="S75" s="10">
        <f>IFERROR(VLOOKUP($A$10,'[1]Reporte Devengado Aprobado'!$B:$O,6,FALSE),0)</f>
        <v>5878742.1600000001</v>
      </c>
      <c r="T75" s="10">
        <f>IFERROR(VLOOKUP(A75,'[1]Reporte Devengado Aprobado'!$B:$O,10,FALSE),0)</f>
        <v>0</v>
      </c>
      <c r="U75" s="10">
        <f>IFERROR(VLOOKUP(A75,'[1]Reporte Devengado Aprobado'!$B:$O,11,FALSE),0)</f>
        <v>0</v>
      </c>
      <c r="V75" s="10">
        <f>IFERROR(VLOOKUP(A75,'[1]Reporte Devengado Aprobado'!$B:$O,12,FALSE),0)</f>
        <v>0</v>
      </c>
      <c r="W75" s="10">
        <f>IFERROR(VLOOKUP(A75,'[1]Reporte Devengado Aprobado'!$B:$O,13,FALSE),0)</f>
        <v>0</v>
      </c>
      <c r="X75" s="10">
        <f>IFERROR(VLOOKUP(A75,'[1]Reporte Devengado Aprobado'!$B:$O,14,FALSE),0)</f>
        <v>0</v>
      </c>
      <c r="Y75" s="10">
        <v>0</v>
      </c>
    </row>
    <row r="76" spans="1:26" ht="20.25" customHeight="1" x14ac:dyDescent="0.25">
      <c r="A76" s="8" t="s">
        <v>144</v>
      </c>
      <c r="B76" s="9" t="s">
        <v>145</v>
      </c>
      <c r="C76" s="10">
        <f>IFERROR(VLOOKUP(A76,'[1]Reporte Devengado Aprobado'!$B:$O,3,FALSE),0)</f>
        <v>0</v>
      </c>
      <c r="D76" s="10">
        <f>IFERROR(VLOOKUP(A76,'[1]Reporte Devengado Aprobado'!$B:$O,4,FALSE),0)</f>
        <v>0</v>
      </c>
      <c r="E76" s="24">
        <f>IFERROR(VLOOKUP(A76,'[1]Reporte Devengado Aprobado'!$B:$O,5,FALSE),0)</f>
        <v>0</v>
      </c>
      <c r="F76" s="24">
        <f>IFERROR(VLOOKUP(A76,'[1]Reporte Devengado Aprobado'!$B:$O,6,FALSE),0)</f>
        <v>0</v>
      </c>
      <c r="G76" s="24">
        <f>IFERROR(VLOOKUP(A76,'[1]Reporte Devengado Aprobado'!$B:$O,7,FALSE),0)</f>
        <v>0</v>
      </c>
      <c r="H76" s="24">
        <f>IFERROR(VLOOKUP(A76,'[1]Reporte Devengado Aprobado'!$B:$O,8,FALSE),0)</f>
        <v>0</v>
      </c>
      <c r="I76" s="10">
        <f>IFERROR(VLOOKUP($A$10,'[1]Reporte Devengado Aprobado'!$B:$O,6,FALSE),0)</f>
        <v>5878742.1600000001</v>
      </c>
      <c r="J76" s="10">
        <f>IFERROR(VLOOKUP($A$10,'[1]Reporte Devengado Aprobado'!$B:$O,6,FALSE),0)</f>
        <v>5878742.1600000001</v>
      </c>
      <c r="K76" s="10">
        <f>IFERROR(VLOOKUP($A$10,'[1]Reporte Devengado Aprobado'!$B:$O,6,FALSE),0)</f>
        <v>5878742.1600000001</v>
      </c>
      <c r="L76" s="10">
        <f>IFERROR(VLOOKUP($A$10,'[1]Reporte Devengado Aprobado'!$B:$O,6,FALSE),0)</f>
        <v>5878742.1600000001</v>
      </c>
      <c r="M76" s="10">
        <f>IFERROR(VLOOKUP($A$10,'[1]Reporte Devengado Aprobado'!$B:$O,6,FALSE),0)</f>
        <v>5878742.1600000001</v>
      </c>
      <c r="N76" s="10">
        <f>IFERROR(VLOOKUP($A$10,'[1]Reporte Devengado Aprobado'!$B:$O,6,FALSE),0)</f>
        <v>5878742.1600000001</v>
      </c>
      <c r="O76" s="10">
        <f>IFERROR(VLOOKUP($A$10,'[1]Reporte Devengado Aprobado'!$B:$O,6,FALSE),0)</f>
        <v>5878742.1600000001</v>
      </c>
      <c r="P76" s="10">
        <f>IFERROR(VLOOKUP($A$10,'[1]Reporte Devengado Aprobado'!$B:$O,6,FALSE),0)</f>
        <v>5878742.1600000001</v>
      </c>
      <c r="Q76" s="10">
        <f>IFERROR(VLOOKUP($A$10,'[1]Reporte Devengado Aprobado'!$B:$O,6,FALSE),0)</f>
        <v>5878742.1600000001</v>
      </c>
      <c r="R76" s="24">
        <f>IFERROR(VLOOKUP(A76,'[1]Reporte Devengado Aprobado'!$B:$O,9,FALSE),0)</f>
        <v>0</v>
      </c>
      <c r="S76" s="10">
        <f>IFERROR(VLOOKUP($A$10,'[1]Reporte Devengado Aprobado'!$B:$O,6,FALSE),0)</f>
        <v>5878742.1600000001</v>
      </c>
      <c r="T76" s="10">
        <f>IFERROR(VLOOKUP(A76,'[1]Reporte Devengado Aprobado'!$B:$O,10,FALSE),0)</f>
        <v>0</v>
      </c>
      <c r="U76" s="10">
        <f>IFERROR(VLOOKUP(A76,'[1]Reporte Devengado Aprobado'!$B:$O,11,FALSE),0)</f>
        <v>0</v>
      </c>
      <c r="V76" s="10">
        <f>IFERROR(VLOOKUP(A76,'[1]Reporte Devengado Aprobado'!$B:$O,12,FALSE),0)</f>
        <v>0</v>
      </c>
      <c r="W76" s="10">
        <f>IFERROR(VLOOKUP(A76,'[1]Reporte Devengado Aprobado'!$B:$O,13,FALSE),0)</f>
        <v>0</v>
      </c>
      <c r="X76" s="10">
        <f>IFERROR(VLOOKUP(A76,'[1]Reporte Devengado Aprobado'!$B:$O,14,FALSE),0)</f>
        <v>0</v>
      </c>
      <c r="Y76" s="10">
        <v>0</v>
      </c>
    </row>
    <row r="77" spans="1:26" ht="31.5" x14ac:dyDescent="0.25">
      <c r="A77" s="8" t="s">
        <v>131</v>
      </c>
      <c r="B77" s="9" t="s">
        <v>132</v>
      </c>
      <c r="C77" s="10">
        <f>IFERROR(VLOOKUP(A77,'[1]Reporte Devengado Aprobado'!$B:$O,3,FALSE),0)</f>
        <v>0</v>
      </c>
      <c r="D77" s="10">
        <f>IFERROR(VLOOKUP(A77,'[1]Reporte Devengado Aprobado'!$B:$O,4,FALSE),0)</f>
        <v>0</v>
      </c>
      <c r="E77" s="24">
        <f>IFERROR(VLOOKUP(A77,'[1]Reporte Devengado Aprobado'!$B:$O,5,FALSE),0)</f>
        <v>0</v>
      </c>
      <c r="F77" s="24">
        <f>IFERROR(VLOOKUP(A77,'[1]Reporte Devengado Aprobado'!$B:$O,6,FALSE),0)</f>
        <v>0</v>
      </c>
      <c r="G77" s="24">
        <f>IFERROR(VLOOKUP(A77,'[1]Reporte Devengado Aprobado'!$B:$O,7,FALSE),0)</f>
        <v>0</v>
      </c>
      <c r="H77" s="24">
        <f>IFERROR(VLOOKUP(A77,'[1]Reporte Devengado Aprobado'!$B:$O,8,FALSE),0)</f>
        <v>0</v>
      </c>
      <c r="I77" s="10">
        <f>IFERROR(VLOOKUP($A$10,'[1]Reporte Devengado Aprobado'!$B:$O,6,FALSE),0)</f>
        <v>5878742.1600000001</v>
      </c>
      <c r="J77" s="10">
        <f>IFERROR(VLOOKUP($A$10,'[1]Reporte Devengado Aprobado'!$B:$O,6,FALSE),0)</f>
        <v>5878742.1600000001</v>
      </c>
      <c r="K77" s="10">
        <f>IFERROR(VLOOKUP($A$10,'[1]Reporte Devengado Aprobado'!$B:$O,6,FALSE),0)</f>
        <v>5878742.1600000001</v>
      </c>
      <c r="L77" s="10">
        <f>IFERROR(VLOOKUP($A$10,'[1]Reporte Devengado Aprobado'!$B:$O,6,FALSE),0)</f>
        <v>5878742.1600000001</v>
      </c>
      <c r="M77" s="10">
        <f>IFERROR(VLOOKUP($A$10,'[1]Reporte Devengado Aprobado'!$B:$O,6,FALSE),0)</f>
        <v>5878742.1600000001</v>
      </c>
      <c r="N77" s="10">
        <f>IFERROR(VLOOKUP($A$10,'[1]Reporte Devengado Aprobado'!$B:$O,6,FALSE),0)</f>
        <v>5878742.1600000001</v>
      </c>
      <c r="O77" s="10">
        <f>IFERROR(VLOOKUP($A$10,'[1]Reporte Devengado Aprobado'!$B:$O,6,FALSE),0)</f>
        <v>5878742.1600000001</v>
      </c>
      <c r="P77" s="10">
        <f>IFERROR(VLOOKUP($A$10,'[1]Reporte Devengado Aprobado'!$B:$O,6,FALSE),0)</f>
        <v>5878742.1600000001</v>
      </c>
      <c r="Q77" s="10">
        <f>IFERROR(VLOOKUP($A$10,'[1]Reporte Devengado Aprobado'!$B:$O,6,FALSE),0)</f>
        <v>5878742.1600000001</v>
      </c>
      <c r="R77" s="24">
        <f>IFERROR(VLOOKUP(A77,'[1]Reporte Devengado Aprobado'!$B:$O,9,FALSE),0)</f>
        <v>0</v>
      </c>
      <c r="S77" s="10">
        <f>IFERROR(VLOOKUP($A$10,'[1]Reporte Devengado Aprobado'!$B:$O,6,FALSE),0)</f>
        <v>5878742.1600000001</v>
      </c>
      <c r="T77" s="10">
        <f>IFERROR(VLOOKUP(A77,'[1]Reporte Devengado Aprobado'!$B:$O,10,FALSE),0)</f>
        <v>0</v>
      </c>
      <c r="U77" s="10">
        <f>IFERROR(VLOOKUP(A77,'[1]Reporte Devengado Aprobado'!$B:$O,11,FALSE),0)</f>
        <v>0</v>
      </c>
      <c r="V77" s="10">
        <f>IFERROR(VLOOKUP(A77,'[1]Reporte Devengado Aprobado'!$B:$O,12,FALSE),0)</f>
        <v>0</v>
      </c>
      <c r="W77" s="10">
        <f>IFERROR(VLOOKUP(A77,'[1]Reporte Devengado Aprobado'!$B:$O,13,FALSE),0)</f>
        <v>0</v>
      </c>
      <c r="X77" s="10">
        <f>IFERROR(VLOOKUP(A77,'[1]Reporte Devengado Aprobado'!$B:$O,14,FALSE),0)</f>
        <v>0</v>
      </c>
      <c r="Y77" s="10">
        <v>0</v>
      </c>
    </row>
    <row r="78" spans="1:26" ht="23.25" customHeight="1" x14ac:dyDescent="0.25">
      <c r="A78" s="26"/>
      <c r="B78" s="27" t="s">
        <v>165</v>
      </c>
      <c r="C78" s="28">
        <f>+C9+C15+C25+C35+C44+C52+C62+C67+C73</f>
        <v>6060336.2400000002</v>
      </c>
      <c r="D78" s="28">
        <f t="shared" ref="D78:X78" si="12">+D9+D15+D25+D35+D44+D52+D62+D67+D73</f>
        <v>9030255.6099999994</v>
      </c>
      <c r="E78" s="28">
        <f t="shared" si="12"/>
        <v>10095025.42</v>
      </c>
      <c r="F78" s="28">
        <f t="shared" si="12"/>
        <v>9254161.0600000005</v>
      </c>
      <c r="G78" s="28">
        <f t="shared" si="12"/>
        <v>12568133.679999998</v>
      </c>
      <c r="H78" s="28">
        <f t="shared" si="12"/>
        <v>18340120.25</v>
      </c>
      <c r="I78" s="28">
        <f t="shared" si="12"/>
        <v>352724529.59999996</v>
      </c>
      <c r="J78" s="28">
        <f t="shared" si="12"/>
        <v>352724529.59999996</v>
      </c>
      <c r="K78" s="28">
        <f t="shared" si="12"/>
        <v>352724529.59999996</v>
      </c>
      <c r="L78" s="28">
        <f t="shared" si="12"/>
        <v>352724529.59999996</v>
      </c>
      <c r="M78" s="28">
        <f t="shared" si="12"/>
        <v>352724529.59999996</v>
      </c>
      <c r="N78" s="28">
        <f t="shared" si="12"/>
        <v>352724529.59999996</v>
      </c>
      <c r="O78" s="28">
        <f t="shared" si="12"/>
        <v>352724529.59999996</v>
      </c>
      <c r="P78" s="28">
        <f t="shared" si="12"/>
        <v>352724529.59999996</v>
      </c>
      <c r="Q78" s="28">
        <f t="shared" si="12"/>
        <v>352724529.59999996</v>
      </c>
      <c r="R78" s="28">
        <f t="shared" si="12"/>
        <v>5876140.9499999993</v>
      </c>
      <c r="S78" s="28">
        <f t="shared" si="12"/>
        <v>352724529.59999996</v>
      </c>
      <c r="T78" s="28">
        <f t="shared" si="12"/>
        <v>9294103.120000001</v>
      </c>
      <c r="U78" s="28">
        <f t="shared" si="12"/>
        <v>18955928.649999999</v>
      </c>
      <c r="V78" s="28">
        <f t="shared" si="12"/>
        <v>8402980.2599999998</v>
      </c>
      <c r="W78" s="28">
        <f t="shared" si="12"/>
        <v>0</v>
      </c>
      <c r="X78" s="28">
        <f t="shared" si="12"/>
        <v>0</v>
      </c>
      <c r="Y78" s="28">
        <f>+Y9+Y15+Y25+Y35+Y52+Y62</f>
        <v>107877185.24000001</v>
      </c>
      <c r="Z78" s="20"/>
    </row>
    <row r="79" spans="1:26" x14ac:dyDescent="0.25">
      <c r="A79" s="5">
        <v>4.0999999999999996</v>
      </c>
      <c r="B79" s="6" t="s">
        <v>146</v>
      </c>
      <c r="C79" s="25">
        <f>SUM(C80:C81)</f>
        <v>0</v>
      </c>
      <c r="D79" s="24">
        <f t="shared" ref="D79:X79" si="13">SUM(D80:D81)</f>
        <v>0</v>
      </c>
      <c r="E79" s="24">
        <f t="shared" si="13"/>
        <v>0</v>
      </c>
      <c r="F79" s="24">
        <f t="shared" si="13"/>
        <v>0</v>
      </c>
      <c r="G79" s="24">
        <f t="shared" si="13"/>
        <v>0</v>
      </c>
      <c r="H79" s="24">
        <f t="shared" si="13"/>
        <v>0</v>
      </c>
      <c r="I79" s="24">
        <f t="shared" si="13"/>
        <v>0</v>
      </c>
      <c r="J79" s="24">
        <f t="shared" si="13"/>
        <v>0</v>
      </c>
      <c r="K79" s="24">
        <f t="shared" si="13"/>
        <v>0</v>
      </c>
      <c r="L79" s="24">
        <f t="shared" si="13"/>
        <v>0</v>
      </c>
      <c r="M79" s="24">
        <f t="shared" si="13"/>
        <v>0</v>
      </c>
      <c r="N79" s="24">
        <f t="shared" si="13"/>
        <v>0</v>
      </c>
      <c r="O79" s="24">
        <f t="shared" si="13"/>
        <v>0</v>
      </c>
      <c r="P79" s="24">
        <f t="shared" si="13"/>
        <v>0</v>
      </c>
      <c r="Q79" s="24">
        <f t="shared" si="13"/>
        <v>0</v>
      </c>
      <c r="R79" s="24">
        <f t="shared" si="13"/>
        <v>0</v>
      </c>
      <c r="S79" s="24">
        <f t="shared" si="13"/>
        <v>0</v>
      </c>
      <c r="T79" s="24">
        <f t="shared" si="13"/>
        <v>0</v>
      </c>
      <c r="U79" s="24">
        <f t="shared" si="13"/>
        <v>0</v>
      </c>
      <c r="V79" s="24">
        <f t="shared" si="13"/>
        <v>0</v>
      </c>
      <c r="W79" s="24">
        <f t="shared" si="13"/>
        <v>0</v>
      </c>
      <c r="X79" s="24">
        <f t="shared" si="13"/>
        <v>0</v>
      </c>
      <c r="Y79" s="24" t="s">
        <v>164</v>
      </c>
    </row>
    <row r="80" spans="1:26" ht="31.5" x14ac:dyDescent="0.25">
      <c r="A80" s="8" t="s">
        <v>147</v>
      </c>
      <c r="B80" s="9" t="s">
        <v>148</v>
      </c>
      <c r="C80" s="24">
        <v>0</v>
      </c>
      <c r="D80" s="24">
        <v>0</v>
      </c>
      <c r="E80" s="24">
        <v>0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10">
        <f t="shared" ref="Y80:Y87" si="14">SUM(C80:X80)</f>
        <v>0</v>
      </c>
    </row>
    <row r="81" spans="1:33" ht="31.5" x14ac:dyDescent="0.25">
      <c r="A81" s="8" t="s">
        <v>149</v>
      </c>
      <c r="B81" s="9" t="s">
        <v>150</v>
      </c>
      <c r="C81" s="24">
        <v>0</v>
      </c>
      <c r="D81" s="24">
        <v>0</v>
      </c>
      <c r="E81" s="24"/>
      <c r="F81" s="24"/>
      <c r="G81" s="24"/>
      <c r="H81" s="24"/>
      <c r="I81" s="10"/>
      <c r="J81" s="10"/>
      <c r="K81" s="10"/>
      <c r="L81" s="10"/>
      <c r="M81" s="10"/>
      <c r="N81" s="10"/>
      <c r="O81" s="10"/>
      <c r="P81" s="10"/>
      <c r="Q81" s="10"/>
      <c r="R81" s="24"/>
      <c r="S81" s="10"/>
      <c r="T81" s="10"/>
      <c r="U81" s="10"/>
      <c r="V81" s="10"/>
      <c r="W81" s="10"/>
      <c r="X81" s="10"/>
      <c r="Y81" s="10">
        <f t="shared" si="14"/>
        <v>0</v>
      </c>
    </row>
    <row r="82" spans="1:33" x14ac:dyDescent="0.25">
      <c r="A82" s="5">
        <v>4.2</v>
      </c>
      <c r="B82" s="6" t="s">
        <v>151</v>
      </c>
      <c r="C82" s="25">
        <f>SUM(C83:C84)</f>
        <v>0</v>
      </c>
      <c r="D82" s="25">
        <f t="shared" ref="D82:X82" si="15">SUM(D83:D84)</f>
        <v>0</v>
      </c>
      <c r="E82" s="25">
        <f t="shared" si="15"/>
        <v>0</v>
      </c>
      <c r="F82" s="25">
        <f t="shared" si="15"/>
        <v>0</v>
      </c>
      <c r="G82" s="25">
        <f t="shared" si="15"/>
        <v>0</v>
      </c>
      <c r="H82" s="25">
        <f t="shared" si="15"/>
        <v>0</v>
      </c>
      <c r="I82" s="25">
        <f t="shared" si="15"/>
        <v>0</v>
      </c>
      <c r="J82" s="25">
        <f t="shared" si="15"/>
        <v>0</v>
      </c>
      <c r="K82" s="25">
        <f t="shared" si="15"/>
        <v>0</v>
      </c>
      <c r="L82" s="25">
        <f t="shared" si="15"/>
        <v>0</v>
      </c>
      <c r="M82" s="25">
        <f t="shared" si="15"/>
        <v>0</v>
      </c>
      <c r="N82" s="25">
        <f t="shared" si="15"/>
        <v>0</v>
      </c>
      <c r="O82" s="25">
        <f t="shared" si="15"/>
        <v>0</v>
      </c>
      <c r="P82" s="25">
        <f t="shared" si="15"/>
        <v>0</v>
      </c>
      <c r="Q82" s="25">
        <f t="shared" si="15"/>
        <v>0</v>
      </c>
      <c r="R82" s="25">
        <f t="shared" si="15"/>
        <v>0</v>
      </c>
      <c r="S82" s="25">
        <f t="shared" si="15"/>
        <v>0</v>
      </c>
      <c r="T82" s="25">
        <f t="shared" si="15"/>
        <v>0</v>
      </c>
      <c r="U82" s="25">
        <f t="shared" si="15"/>
        <v>0</v>
      </c>
      <c r="V82" s="25">
        <f t="shared" si="15"/>
        <v>0</v>
      </c>
      <c r="W82" s="25">
        <f t="shared" si="15"/>
        <v>0</v>
      </c>
      <c r="X82" s="25">
        <f t="shared" si="15"/>
        <v>0</v>
      </c>
      <c r="Y82" s="24">
        <f t="shared" si="14"/>
        <v>0</v>
      </c>
    </row>
    <row r="83" spans="1:33" x14ac:dyDescent="0.25">
      <c r="A83" s="8" t="s">
        <v>152</v>
      </c>
      <c r="B83" s="9" t="s">
        <v>153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>
        <f t="shared" si="14"/>
        <v>0</v>
      </c>
    </row>
    <row r="84" spans="1:33" x14ac:dyDescent="0.25">
      <c r="A84" s="8" t="s">
        <v>154</v>
      </c>
      <c r="B84" s="9" t="s">
        <v>155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>
        <f t="shared" si="14"/>
        <v>0</v>
      </c>
    </row>
    <row r="85" spans="1:33" x14ac:dyDescent="0.25">
      <c r="A85" s="5">
        <v>4.3</v>
      </c>
      <c r="B85" s="6" t="s">
        <v>156</v>
      </c>
      <c r="C85" s="25">
        <f>C86</f>
        <v>0</v>
      </c>
      <c r="D85" s="25">
        <f t="shared" ref="D85:X85" si="16">D86</f>
        <v>0</v>
      </c>
      <c r="E85" s="25">
        <f t="shared" si="16"/>
        <v>0</v>
      </c>
      <c r="F85" s="25">
        <f t="shared" si="16"/>
        <v>0</v>
      </c>
      <c r="G85" s="25">
        <f t="shared" si="16"/>
        <v>0</v>
      </c>
      <c r="H85" s="25">
        <f t="shared" si="16"/>
        <v>0</v>
      </c>
      <c r="I85" s="25">
        <f t="shared" si="16"/>
        <v>0</v>
      </c>
      <c r="J85" s="25">
        <f t="shared" si="16"/>
        <v>0</v>
      </c>
      <c r="K85" s="25">
        <f t="shared" si="16"/>
        <v>0</v>
      </c>
      <c r="L85" s="25">
        <f t="shared" si="16"/>
        <v>0</v>
      </c>
      <c r="M85" s="25">
        <f t="shared" si="16"/>
        <v>0</v>
      </c>
      <c r="N85" s="25">
        <f t="shared" si="16"/>
        <v>0</v>
      </c>
      <c r="O85" s="25">
        <f t="shared" si="16"/>
        <v>0</v>
      </c>
      <c r="P85" s="25">
        <f t="shared" si="16"/>
        <v>0</v>
      </c>
      <c r="Q85" s="25">
        <f t="shared" si="16"/>
        <v>0</v>
      </c>
      <c r="R85" s="25">
        <f t="shared" si="16"/>
        <v>0</v>
      </c>
      <c r="S85" s="25">
        <f t="shared" si="16"/>
        <v>0</v>
      </c>
      <c r="T85" s="25">
        <f t="shared" si="16"/>
        <v>0</v>
      </c>
      <c r="U85" s="25">
        <f t="shared" si="16"/>
        <v>0</v>
      </c>
      <c r="V85" s="25">
        <f t="shared" si="16"/>
        <v>0</v>
      </c>
      <c r="W85" s="25">
        <f t="shared" si="16"/>
        <v>0</v>
      </c>
      <c r="X85" s="25">
        <f t="shared" si="16"/>
        <v>0</v>
      </c>
      <c r="Y85" s="24">
        <f t="shared" si="14"/>
        <v>0</v>
      </c>
    </row>
    <row r="86" spans="1:33" x14ac:dyDescent="0.25">
      <c r="A86" s="8" t="s">
        <v>157</v>
      </c>
      <c r="B86" s="9" t="s">
        <v>158</v>
      </c>
      <c r="C86" s="24">
        <v>0</v>
      </c>
      <c r="D86" s="24">
        <v>0</v>
      </c>
      <c r="E86" s="24">
        <v>0</v>
      </c>
      <c r="F86" s="24"/>
      <c r="G86" s="24"/>
      <c r="H86" s="24"/>
      <c r="I86" s="10"/>
      <c r="J86" s="10"/>
      <c r="K86" s="10"/>
      <c r="L86" s="10"/>
      <c r="M86" s="10"/>
      <c r="N86" s="10"/>
      <c r="O86" s="10"/>
      <c r="P86" s="10"/>
      <c r="Q86" s="10"/>
      <c r="R86" s="24"/>
      <c r="S86" s="10"/>
      <c r="T86" s="10"/>
      <c r="U86" s="10"/>
      <c r="V86" s="10"/>
      <c r="W86" s="10"/>
      <c r="X86" s="10"/>
      <c r="Y86" s="10">
        <f t="shared" si="14"/>
        <v>0</v>
      </c>
      <c r="Z86" s="34"/>
    </row>
    <row r="87" spans="1:33" ht="33.75" customHeight="1" x14ac:dyDescent="0.25">
      <c r="A87" s="26"/>
      <c r="B87" s="29" t="s">
        <v>159</v>
      </c>
      <c r="C87" s="28">
        <f t="shared" ref="C87:X87" si="17">C79+C82+C85</f>
        <v>0</v>
      </c>
      <c r="D87" s="28">
        <f t="shared" si="17"/>
        <v>0</v>
      </c>
      <c r="E87" s="28">
        <f t="shared" si="17"/>
        <v>0</v>
      </c>
      <c r="F87" s="28">
        <f t="shared" si="17"/>
        <v>0</v>
      </c>
      <c r="G87" s="28">
        <f t="shared" si="17"/>
        <v>0</v>
      </c>
      <c r="H87" s="28">
        <f t="shared" si="17"/>
        <v>0</v>
      </c>
      <c r="I87" s="28">
        <f t="shared" si="17"/>
        <v>0</v>
      </c>
      <c r="J87" s="28">
        <f t="shared" si="17"/>
        <v>0</v>
      </c>
      <c r="K87" s="28">
        <f t="shared" si="17"/>
        <v>0</v>
      </c>
      <c r="L87" s="28">
        <f t="shared" si="17"/>
        <v>0</v>
      </c>
      <c r="M87" s="28">
        <f t="shared" si="17"/>
        <v>0</v>
      </c>
      <c r="N87" s="28">
        <f t="shared" si="17"/>
        <v>0</v>
      </c>
      <c r="O87" s="28">
        <f t="shared" si="17"/>
        <v>0</v>
      </c>
      <c r="P87" s="28">
        <f t="shared" si="17"/>
        <v>0</v>
      </c>
      <c r="Q87" s="28">
        <f t="shared" si="17"/>
        <v>0</v>
      </c>
      <c r="R87" s="28">
        <f t="shared" si="17"/>
        <v>0</v>
      </c>
      <c r="S87" s="28">
        <f t="shared" si="17"/>
        <v>0</v>
      </c>
      <c r="T87" s="28">
        <f t="shared" si="17"/>
        <v>0</v>
      </c>
      <c r="U87" s="28">
        <f t="shared" si="17"/>
        <v>0</v>
      </c>
      <c r="V87" s="28">
        <f t="shared" si="17"/>
        <v>0</v>
      </c>
      <c r="W87" s="28">
        <f t="shared" si="17"/>
        <v>0</v>
      </c>
      <c r="X87" s="28">
        <f t="shared" si="17"/>
        <v>0</v>
      </c>
      <c r="Y87" s="28">
        <f t="shared" si="14"/>
        <v>0</v>
      </c>
    </row>
    <row r="88" spans="1:33" ht="33.75" customHeight="1" x14ac:dyDescent="0.25">
      <c r="A88" s="38"/>
      <c r="B88" s="3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33" ht="33.75" customHeight="1" x14ac:dyDescent="0.25">
      <c r="A89" s="38"/>
      <c r="B89" s="39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3" ht="23.25" customHeight="1" x14ac:dyDescent="0.25">
      <c r="A90" s="40"/>
      <c r="B90" s="41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33" ht="23.25" customHeight="1" x14ac:dyDescent="0.25">
      <c r="A91" s="40"/>
      <c r="B91" s="4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33" ht="23.25" customHeight="1" x14ac:dyDescent="0.25">
      <c r="A92" s="40"/>
      <c r="B92" s="41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33" ht="23.25" customHeight="1" x14ac:dyDescent="0.25">
      <c r="A93" s="40"/>
      <c r="B93" s="42"/>
      <c r="C93" s="31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1"/>
      <c r="W93" s="31"/>
      <c r="X93" s="31"/>
      <c r="Y93" s="30"/>
    </row>
    <row r="94" spans="1:33" ht="21" customHeight="1" x14ac:dyDescent="0.25">
      <c r="B94" s="52" t="s">
        <v>166</v>
      </c>
      <c r="C94" s="52"/>
      <c r="D94" s="19"/>
      <c r="G94" s="33"/>
      <c r="V94" s="53" t="s">
        <v>168</v>
      </c>
      <c r="W94" s="53"/>
      <c r="X94" s="53"/>
      <c r="Y94" s="33"/>
      <c r="Z94" s="33"/>
      <c r="AA94" s="19"/>
      <c r="AB94" s="19"/>
      <c r="AC94" s="19"/>
      <c r="AD94" s="19"/>
      <c r="AE94" s="19"/>
      <c r="AF94" s="19"/>
      <c r="AG94" s="19"/>
    </row>
    <row r="95" spans="1:33" x14ac:dyDescent="0.25">
      <c r="B95" s="49" t="s">
        <v>167</v>
      </c>
      <c r="C95" s="49"/>
      <c r="G95" s="19"/>
      <c r="V95" s="50" t="s">
        <v>169</v>
      </c>
      <c r="W95" s="50"/>
      <c r="X95" s="50"/>
      <c r="Y95" s="19"/>
      <c r="Z95" s="19"/>
      <c r="AA95" s="19"/>
      <c r="AB95" s="19"/>
      <c r="AC95" s="19"/>
      <c r="AD95" s="19"/>
      <c r="AE95" s="19"/>
      <c r="AF95" s="19"/>
      <c r="AG95" s="19"/>
    </row>
    <row r="96" spans="1:33" x14ac:dyDescent="0.25">
      <c r="C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3:25" ht="18" x14ac:dyDescent="0.4">
      <c r="C97" s="19"/>
      <c r="D97" s="19"/>
      <c r="E97" s="43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19"/>
      <c r="T97" s="19"/>
      <c r="U97" s="19"/>
      <c r="V97" s="19"/>
      <c r="W97" s="19"/>
      <c r="X97" s="19"/>
      <c r="Y97" s="19"/>
    </row>
    <row r="98" spans="3:25" x14ac:dyDescent="0.25">
      <c r="C98" s="19"/>
      <c r="F98" s="54" t="s">
        <v>160</v>
      </c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19"/>
      <c r="T98" s="19"/>
      <c r="U98" s="19"/>
      <c r="V98" s="19"/>
      <c r="W98" s="19"/>
      <c r="X98" s="19"/>
      <c r="Y98" s="19"/>
    </row>
    <row r="99" spans="3:25" x14ac:dyDescent="0.25">
      <c r="C99" s="19"/>
      <c r="F99" s="50" t="s">
        <v>21</v>
      </c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"/>
      <c r="T99" s="19"/>
      <c r="U99" s="19"/>
      <c r="V99" s="19"/>
      <c r="W99" s="19"/>
      <c r="X99" s="19"/>
      <c r="Y99" s="19"/>
    </row>
    <row r="100" spans="3:25" x14ac:dyDescent="0.25"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3:25" x14ac:dyDescent="0.25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3:25" x14ac:dyDescent="0.25"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3:25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3:25" x14ac:dyDescent="0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3:25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3:25" x14ac:dyDescent="0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3:25" x14ac:dyDescent="0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3:25" x14ac:dyDescent="0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3:25" x14ac:dyDescent="0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3:25" x14ac:dyDescent="0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3:25" x14ac:dyDescent="0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3:25" x14ac:dyDescent="0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x14ac:dyDescent="0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x14ac:dyDescent="0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x14ac:dyDescent="0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x14ac:dyDescent="0.25">
      <c r="A116" s="46" t="s">
        <v>163</v>
      </c>
      <c r="B116" s="47"/>
      <c r="C116" s="48">
        <f>+C78-'[1]Reporte Devengado Aprobado'!D13</f>
        <v>0</v>
      </c>
      <c r="D116" s="19">
        <f>+D78-'[1]Reporte Devengado Aprobado'!E13</f>
        <v>0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x14ac:dyDescent="0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x14ac:dyDescent="0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x14ac:dyDescent="0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x14ac:dyDescent="0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x14ac:dyDescent="0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x14ac:dyDescent="0.2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x14ac:dyDescent="0.2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x14ac:dyDescent="0.2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x14ac:dyDescent="0.2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3:25" x14ac:dyDescent="0.2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3:25" x14ac:dyDescent="0.2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3:25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3:25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3:25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3:25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3:25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3:25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3:25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3:25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3:25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3:25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3:25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3:25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3:25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3:25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3:25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3:25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3:25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3:25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3:25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3:25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3:25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3:25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3:25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3:25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3:25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3:25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3:25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3:25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3:25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3:25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3:25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3:25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3:25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3:25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3:25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3:25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3:25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3:25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3:25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3:25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3:25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3:25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3:25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3:25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3:25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3:25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3:25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3:25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3:25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3:25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3:25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3:25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3:25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3:25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3:25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3:25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3:25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3:25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3:25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3:25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3:25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3:25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3:25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3:25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3:25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3:25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3:25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3:25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3:25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3:25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3:25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3:25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3:25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3:25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3:25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3:25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3:25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3:25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</sheetData>
  <mergeCells count="10">
    <mergeCell ref="B95:C95"/>
    <mergeCell ref="V95:X95"/>
    <mergeCell ref="F99:R99"/>
    <mergeCell ref="A3:Y3"/>
    <mergeCell ref="A4:Y4"/>
    <mergeCell ref="A5:Y5"/>
    <mergeCell ref="A6:Y6"/>
    <mergeCell ref="B94:C94"/>
    <mergeCell ref="V94:X94"/>
    <mergeCell ref="F98:R98"/>
  </mergeCells>
  <printOptions horizontalCentered="1"/>
  <pageMargins left="0" right="0" top="0" bottom="0.24803149599999999" header="0.31496062992126" footer="0.31496062992126"/>
  <pageSetup paperSize="5" scale="5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Ortega</dc:creator>
  <cp:lastModifiedBy>Leslie M Coste Pérez</cp:lastModifiedBy>
  <cp:lastPrinted>2021-11-01T16:14:31Z</cp:lastPrinted>
  <dcterms:created xsi:type="dcterms:W3CDTF">2016-11-17T18:55:41Z</dcterms:created>
  <dcterms:modified xsi:type="dcterms:W3CDTF">2021-11-01T17:37:36Z</dcterms:modified>
</cp:coreProperties>
</file>