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san\UAF\FINANZAS\MERARY LANTIGUA\2023\OAI-Ejecución presupuestaria, Ingresos Egresos, BG, CXP, Nóminas\EJECUCION PRESUPUESTARIA\Noviembre\"/>
    </mc:Choice>
  </mc:AlternateContent>
  <xr:revisionPtr revIDLastSave="0" documentId="13_ncr:1_{0E0E9EA0-F639-459E-BAF9-71F7BEE20D3B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1 Presupuesto Aprobado" sheetId="2" r:id="rId1"/>
    <sheet name="P2 Presupuesto Aprobado-Ejec " sheetId="3" r:id="rId2"/>
    <sheet name="P3 ejecutado-devengado (2)" sheetId="4" r:id="rId3"/>
  </sheets>
  <externalReferences>
    <externalReference r:id="rId4"/>
  </externalReferences>
  <definedNames>
    <definedName name="_xlnm.Print_Area" localSheetId="0">'P1 Presupuesto Aprobado'!$A$1:$C$104</definedName>
    <definedName name="_xlnm.Print_Area" localSheetId="1">'P2 Presupuesto Aprobado-Ejec '!$A$1:$P$103</definedName>
    <definedName name="_xlnm.Print_Area" localSheetId="2">'P3 ejecutado-devengado (2)'!$A$1:$N$103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4" l="1"/>
  <c r="L80" i="4" s="1"/>
  <c r="L79" i="4"/>
  <c r="L78" i="4"/>
  <c r="L76" i="4"/>
  <c r="L75" i="4"/>
  <c r="L74" i="4"/>
  <c r="L72" i="4"/>
  <c r="L71" i="4"/>
  <c r="L70" i="4"/>
  <c r="L69" i="4"/>
  <c r="L68" i="4"/>
  <c r="L67" i="4"/>
  <c r="L61" i="4"/>
  <c r="L51" i="4"/>
  <c r="L50" i="4"/>
  <c r="L49" i="4"/>
  <c r="L48" i="4"/>
  <c r="L47" i="4"/>
  <c r="L46" i="4"/>
  <c r="L45" i="4"/>
  <c r="L35" i="4"/>
  <c r="L25" i="4"/>
  <c r="L15" i="4"/>
  <c r="L9" i="4"/>
  <c r="N9" i="3"/>
  <c r="N15" i="3"/>
  <c r="N25" i="3"/>
  <c r="N35" i="3"/>
  <c r="N51" i="3"/>
  <c r="C61" i="3"/>
  <c r="C51" i="3"/>
  <c r="C35" i="3"/>
  <c r="C25" i="3"/>
  <c r="C15" i="3"/>
  <c r="C9" i="3"/>
  <c r="K81" i="4"/>
  <c r="K80" i="4" s="1"/>
  <c r="K79" i="4"/>
  <c r="K78" i="4"/>
  <c r="K77" i="4" s="1"/>
  <c r="K76" i="4"/>
  <c r="K75" i="4"/>
  <c r="K72" i="4"/>
  <c r="K71" i="4"/>
  <c r="K70" i="4"/>
  <c r="K68" i="4"/>
  <c r="K67" i="4"/>
  <c r="K61" i="4"/>
  <c r="K51" i="4"/>
  <c r="K50" i="4"/>
  <c r="K49" i="4"/>
  <c r="K48" i="4"/>
  <c r="K47" i="4"/>
  <c r="K46" i="4"/>
  <c r="K45" i="4"/>
  <c r="K35" i="4"/>
  <c r="K25" i="4"/>
  <c r="K15" i="4"/>
  <c r="K9" i="4"/>
  <c r="J81" i="4"/>
  <c r="J80" i="4" s="1"/>
  <c r="J79" i="4"/>
  <c r="J78" i="4"/>
  <c r="J77" i="4" s="1"/>
  <c r="J76" i="4"/>
  <c r="J75" i="4"/>
  <c r="J74" i="4" s="1"/>
  <c r="J72" i="4"/>
  <c r="J71" i="4"/>
  <c r="J70" i="4"/>
  <c r="J68" i="4"/>
  <c r="J67" i="4"/>
  <c r="J61" i="4"/>
  <c r="J51" i="4"/>
  <c r="J50" i="4"/>
  <c r="J49" i="4"/>
  <c r="J48" i="4"/>
  <c r="J47" i="4"/>
  <c r="J46" i="4"/>
  <c r="J45" i="4"/>
  <c r="J35" i="4"/>
  <c r="J25" i="4"/>
  <c r="J15" i="4"/>
  <c r="J9" i="4"/>
  <c r="L9" i="3"/>
  <c r="L15" i="3"/>
  <c r="L25" i="3"/>
  <c r="L35" i="3"/>
  <c r="L45" i="3"/>
  <c r="L46" i="3"/>
  <c r="L47" i="3"/>
  <c r="L48" i="3"/>
  <c r="L49" i="3"/>
  <c r="L50" i="3"/>
  <c r="L51" i="3"/>
  <c r="L61" i="3"/>
  <c r="L67" i="3"/>
  <c r="L66" i="3" s="1"/>
  <c r="L68" i="3"/>
  <c r="L70" i="3"/>
  <c r="L71" i="3"/>
  <c r="L72" i="3"/>
  <c r="L75" i="3"/>
  <c r="L76" i="3"/>
  <c r="L78" i="3"/>
  <c r="L79" i="3"/>
  <c r="L81" i="3"/>
  <c r="L80" i="3" s="1"/>
  <c r="I81" i="4"/>
  <c r="I80" i="4" s="1"/>
  <c r="I79" i="4"/>
  <c r="I78" i="4"/>
  <c r="I76" i="4"/>
  <c r="I75" i="4"/>
  <c r="I74" i="4" s="1"/>
  <c r="I72" i="4"/>
  <c r="I71" i="4"/>
  <c r="I70" i="4"/>
  <c r="I68" i="4"/>
  <c r="I67" i="4"/>
  <c r="I61" i="4"/>
  <c r="I51" i="4"/>
  <c r="I50" i="4"/>
  <c r="I49" i="4"/>
  <c r="I48" i="4"/>
  <c r="I47" i="4"/>
  <c r="I46" i="4"/>
  <c r="I44" i="4" s="1"/>
  <c r="I45" i="4"/>
  <c r="I35" i="4"/>
  <c r="I25" i="4"/>
  <c r="I15" i="4"/>
  <c r="I9" i="4"/>
  <c r="L44" i="4" l="1"/>
  <c r="L66" i="4"/>
  <c r="J66" i="4"/>
  <c r="J69" i="4"/>
  <c r="L77" i="4"/>
  <c r="L44" i="3"/>
  <c r="K69" i="4"/>
  <c r="K66" i="4"/>
  <c r="L69" i="3"/>
  <c r="K44" i="4"/>
  <c r="L74" i="3"/>
  <c r="K74" i="4"/>
  <c r="J44" i="4"/>
  <c r="L77" i="3"/>
  <c r="I69" i="4"/>
  <c r="I66" i="4"/>
  <c r="I77" i="4"/>
  <c r="H81" i="4"/>
  <c r="H80" i="4" s="1"/>
  <c r="H79" i="4"/>
  <c r="H78" i="4"/>
  <c r="H76" i="4"/>
  <c r="H75" i="4"/>
  <c r="H72" i="4"/>
  <c r="H71" i="4"/>
  <c r="H70" i="4"/>
  <c r="H68" i="4"/>
  <c r="H67" i="4"/>
  <c r="H61" i="4"/>
  <c r="H51" i="4"/>
  <c r="H50" i="4"/>
  <c r="H49" i="4"/>
  <c r="H48" i="4"/>
  <c r="H47" i="4"/>
  <c r="H46" i="4"/>
  <c r="H45" i="4"/>
  <c r="H35" i="4"/>
  <c r="H25" i="4"/>
  <c r="H15" i="4"/>
  <c r="H9" i="4"/>
  <c r="G81" i="4"/>
  <c r="G80" i="4" s="1"/>
  <c r="G79" i="4"/>
  <c r="G78" i="4"/>
  <c r="G76" i="4"/>
  <c r="G75" i="4"/>
  <c r="G72" i="4"/>
  <c r="G71" i="4"/>
  <c r="G70" i="4"/>
  <c r="G68" i="4"/>
  <c r="G67" i="4"/>
  <c r="G61" i="4"/>
  <c r="G51" i="4"/>
  <c r="G50" i="4"/>
  <c r="G49" i="4"/>
  <c r="G48" i="4"/>
  <c r="G47" i="4"/>
  <c r="G46" i="4"/>
  <c r="G45" i="4"/>
  <c r="G35" i="4"/>
  <c r="G25" i="4"/>
  <c r="G15" i="4"/>
  <c r="G9" i="4"/>
  <c r="I9" i="3"/>
  <c r="I15" i="3"/>
  <c r="I25" i="3"/>
  <c r="F81" i="4"/>
  <c r="F80" i="4" s="1"/>
  <c r="F79" i="4"/>
  <c r="F78" i="4"/>
  <c r="F76" i="4"/>
  <c r="F75" i="4"/>
  <c r="F74" i="4" s="1"/>
  <c r="F72" i="4"/>
  <c r="F71" i="4"/>
  <c r="F70" i="4"/>
  <c r="F68" i="4"/>
  <c r="F67" i="4"/>
  <c r="F61" i="4"/>
  <c r="F51" i="4"/>
  <c r="F50" i="4"/>
  <c r="F49" i="4"/>
  <c r="F48" i="4"/>
  <c r="F47" i="4"/>
  <c r="F46" i="4"/>
  <c r="F45" i="4"/>
  <c r="F35" i="4"/>
  <c r="F25" i="4"/>
  <c r="F15" i="4"/>
  <c r="F9" i="4"/>
  <c r="H9" i="3"/>
  <c r="H15" i="3"/>
  <c r="H25" i="3"/>
  <c r="H51" i="3"/>
  <c r="H61" i="3"/>
  <c r="E81" i="4"/>
  <c r="E80" i="4" s="1"/>
  <c r="E79" i="4"/>
  <c r="E78" i="4"/>
  <c r="E76" i="4"/>
  <c r="E75" i="4"/>
  <c r="E72" i="4"/>
  <c r="E71" i="4"/>
  <c r="E70" i="4"/>
  <c r="E68" i="4"/>
  <c r="E67" i="4"/>
  <c r="E61" i="4"/>
  <c r="E51" i="4"/>
  <c r="E50" i="4"/>
  <c r="E49" i="4"/>
  <c r="E48" i="4"/>
  <c r="E47" i="4"/>
  <c r="E46" i="4"/>
  <c r="E45" i="4"/>
  <c r="E35" i="4"/>
  <c r="E25" i="4"/>
  <c r="E15" i="4"/>
  <c r="E9" i="4"/>
  <c r="G9" i="3"/>
  <c r="G15" i="3"/>
  <c r="G25" i="3"/>
  <c r="G51" i="3"/>
  <c r="H77" i="4" l="1"/>
  <c r="G66" i="4"/>
  <c r="G74" i="4"/>
  <c r="H69" i="4"/>
  <c r="E77" i="4"/>
  <c r="H44" i="4"/>
  <c r="H74" i="4"/>
  <c r="G69" i="4"/>
  <c r="G44" i="4"/>
  <c r="H66" i="4"/>
  <c r="F69" i="4"/>
  <c r="E74" i="4"/>
  <c r="F66" i="4"/>
  <c r="E69" i="4"/>
  <c r="F44" i="4"/>
  <c r="F77" i="4"/>
  <c r="G77" i="4"/>
  <c r="E66" i="4"/>
  <c r="E44" i="4"/>
  <c r="D61" i="4"/>
  <c r="D51" i="4"/>
  <c r="D50" i="4"/>
  <c r="D49" i="4"/>
  <c r="D48" i="4"/>
  <c r="D47" i="4"/>
  <c r="D46" i="4"/>
  <c r="D45" i="4"/>
  <c r="D35" i="4"/>
  <c r="D25" i="4"/>
  <c r="D15" i="4"/>
  <c r="D9" i="4"/>
  <c r="E82" i="4" l="1"/>
  <c r="D44" i="4"/>
  <c r="C10" i="2"/>
  <c r="C16" i="2"/>
  <c r="C26" i="2"/>
  <c r="C52" i="2"/>
  <c r="C62" i="2"/>
  <c r="C61" i="4"/>
  <c r="C51" i="4"/>
  <c r="C35" i="4"/>
  <c r="C25" i="4"/>
  <c r="C15" i="4"/>
  <c r="C9" i="4"/>
  <c r="P16" i="3"/>
  <c r="P32" i="3"/>
  <c r="E15" i="3"/>
  <c r="E9" i="3"/>
  <c r="D51" i="3" l="1"/>
  <c r="D50" i="3"/>
  <c r="D49" i="3"/>
  <c r="D48" i="3"/>
  <c r="D47" i="3"/>
  <c r="D46" i="3"/>
  <c r="D45" i="3"/>
  <c r="D35" i="3"/>
  <c r="D25" i="3"/>
  <c r="D15" i="3"/>
  <c r="D9" i="3"/>
  <c r="B51" i="3"/>
  <c r="B35" i="3"/>
  <c r="B25" i="3"/>
  <c r="B15" i="3"/>
  <c r="B9" i="3"/>
  <c r="D44" i="3" l="1"/>
  <c r="M82" i="4"/>
  <c r="J82" i="4"/>
  <c r="I82" i="4"/>
  <c r="B81" i="4"/>
  <c r="B80" i="4" s="1"/>
  <c r="B79" i="4"/>
  <c r="B78" i="4"/>
  <c r="B76" i="4"/>
  <c r="B75" i="4"/>
  <c r="N73" i="4"/>
  <c r="B72" i="4"/>
  <c r="B71" i="4"/>
  <c r="B70" i="4"/>
  <c r="B68" i="4"/>
  <c r="B67" i="4"/>
  <c r="B65" i="4"/>
  <c r="B64" i="4"/>
  <c r="B63" i="4"/>
  <c r="B62" i="4"/>
  <c r="B60" i="4"/>
  <c r="B59" i="4"/>
  <c r="B58" i="4"/>
  <c r="B57" i="4"/>
  <c r="B56" i="4"/>
  <c r="B55" i="4"/>
  <c r="B54" i="4"/>
  <c r="B53" i="4"/>
  <c r="B52" i="4"/>
  <c r="B50" i="4"/>
  <c r="B49" i="4"/>
  <c r="B48" i="4"/>
  <c r="B47" i="4"/>
  <c r="B46" i="4"/>
  <c r="B45" i="4"/>
  <c r="B43" i="4"/>
  <c r="B42" i="4"/>
  <c r="B41" i="4"/>
  <c r="B40" i="4"/>
  <c r="B39" i="4"/>
  <c r="B38" i="4"/>
  <c r="B37" i="4"/>
  <c r="B36" i="4"/>
  <c r="N34" i="4"/>
  <c r="N33" i="4"/>
  <c r="N30" i="4"/>
  <c r="N29" i="4"/>
  <c r="N28" i="4"/>
  <c r="B25" i="4"/>
  <c r="N24" i="4"/>
  <c r="N21" i="4"/>
  <c r="N19" i="4"/>
  <c r="N18" i="4"/>
  <c r="B15" i="4"/>
  <c r="N14" i="4"/>
  <c r="N12" i="4"/>
  <c r="B9" i="4"/>
  <c r="B82" i="3"/>
  <c r="N81" i="3"/>
  <c r="N80" i="3" s="1"/>
  <c r="M81" i="3"/>
  <c r="M80" i="3" s="1"/>
  <c r="K81" i="3"/>
  <c r="K80" i="3" s="1"/>
  <c r="J81" i="3"/>
  <c r="J80" i="3" s="1"/>
  <c r="I81" i="3"/>
  <c r="I80" i="3" s="1"/>
  <c r="H81" i="3"/>
  <c r="H80" i="3" s="1"/>
  <c r="G81" i="3"/>
  <c r="F81" i="3"/>
  <c r="F80" i="3" s="1"/>
  <c r="E81" i="3"/>
  <c r="E80" i="3" s="1"/>
  <c r="D81" i="3"/>
  <c r="D80" i="3" s="1"/>
  <c r="N79" i="3"/>
  <c r="M79" i="3"/>
  <c r="K79" i="3"/>
  <c r="J79" i="3"/>
  <c r="I79" i="3"/>
  <c r="H79" i="3"/>
  <c r="G79" i="3"/>
  <c r="F79" i="3"/>
  <c r="E79" i="3"/>
  <c r="D79" i="3"/>
  <c r="N78" i="3"/>
  <c r="M78" i="3"/>
  <c r="K78" i="3"/>
  <c r="J78" i="3"/>
  <c r="I78" i="3"/>
  <c r="H78" i="3"/>
  <c r="G78" i="3"/>
  <c r="F78" i="3"/>
  <c r="E78" i="3"/>
  <c r="D78" i="3"/>
  <c r="N76" i="3"/>
  <c r="M76" i="3"/>
  <c r="K76" i="3"/>
  <c r="J76" i="3"/>
  <c r="I76" i="3"/>
  <c r="H76" i="3"/>
  <c r="G76" i="3"/>
  <c r="F76" i="3"/>
  <c r="E76" i="3"/>
  <c r="D76" i="3"/>
  <c r="N75" i="3"/>
  <c r="M75" i="3"/>
  <c r="K75" i="3"/>
  <c r="J75" i="3"/>
  <c r="I75" i="3"/>
  <c r="H75" i="3"/>
  <c r="G75" i="3"/>
  <c r="F75" i="3"/>
  <c r="E75" i="3"/>
  <c r="D75" i="3"/>
  <c r="P73" i="3"/>
  <c r="N72" i="3"/>
  <c r="M72" i="3"/>
  <c r="K72" i="3"/>
  <c r="J72" i="3"/>
  <c r="I72" i="3"/>
  <c r="H72" i="3"/>
  <c r="G72" i="3"/>
  <c r="F72" i="3"/>
  <c r="E72" i="3"/>
  <c r="D72" i="3"/>
  <c r="N71" i="3"/>
  <c r="M71" i="3"/>
  <c r="K71" i="3"/>
  <c r="J71" i="3"/>
  <c r="I71" i="3"/>
  <c r="H71" i="3"/>
  <c r="G71" i="3"/>
  <c r="F71" i="3"/>
  <c r="E71" i="3"/>
  <c r="D71" i="3"/>
  <c r="N70" i="3"/>
  <c r="M70" i="3"/>
  <c r="K70" i="3"/>
  <c r="J70" i="3"/>
  <c r="I70" i="3"/>
  <c r="H70" i="3"/>
  <c r="G70" i="3"/>
  <c r="F70" i="3"/>
  <c r="E70" i="3"/>
  <c r="D70" i="3"/>
  <c r="N68" i="3"/>
  <c r="M68" i="3"/>
  <c r="K68" i="3"/>
  <c r="J68" i="3"/>
  <c r="I68" i="3"/>
  <c r="H68" i="3"/>
  <c r="G68" i="3"/>
  <c r="F68" i="3"/>
  <c r="E68" i="3"/>
  <c r="D68" i="3"/>
  <c r="N67" i="3"/>
  <c r="M67" i="3"/>
  <c r="K67" i="3"/>
  <c r="J67" i="3"/>
  <c r="I67" i="3"/>
  <c r="H67" i="3"/>
  <c r="G67" i="3"/>
  <c r="F67" i="3"/>
  <c r="E67" i="3"/>
  <c r="D67" i="3"/>
  <c r="P65" i="3"/>
  <c r="P64" i="3"/>
  <c r="P63" i="3"/>
  <c r="P62" i="3"/>
  <c r="N61" i="3"/>
  <c r="M61" i="3"/>
  <c r="K61" i="3"/>
  <c r="J61" i="3"/>
  <c r="I61" i="3"/>
  <c r="G61" i="3"/>
  <c r="F61" i="3"/>
  <c r="E61" i="3"/>
  <c r="D61" i="3"/>
  <c r="P60" i="3"/>
  <c r="P59" i="3"/>
  <c r="P58" i="3"/>
  <c r="P57" i="3"/>
  <c r="P56" i="3"/>
  <c r="P55" i="3"/>
  <c r="P54" i="3"/>
  <c r="P53" i="3"/>
  <c r="M51" i="3"/>
  <c r="I51" i="3"/>
  <c r="E51" i="3"/>
  <c r="P52" i="3"/>
  <c r="O51" i="3"/>
  <c r="K51" i="3"/>
  <c r="J51" i="3"/>
  <c r="F51" i="3"/>
  <c r="N50" i="3"/>
  <c r="M50" i="3"/>
  <c r="K50" i="3"/>
  <c r="J50" i="3"/>
  <c r="I50" i="3"/>
  <c r="H50" i="3"/>
  <c r="G50" i="3"/>
  <c r="F50" i="3"/>
  <c r="E50" i="3"/>
  <c r="N49" i="3"/>
  <c r="M49" i="3"/>
  <c r="K49" i="3"/>
  <c r="J49" i="3"/>
  <c r="I49" i="3"/>
  <c r="H49" i="3"/>
  <c r="G49" i="3"/>
  <c r="F49" i="3"/>
  <c r="E49" i="3"/>
  <c r="N48" i="3"/>
  <c r="M48" i="3"/>
  <c r="K48" i="3"/>
  <c r="J48" i="3"/>
  <c r="I48" i="3"/>
  <c r="H48" i="3"/>
  <c r="G48" i="3"/>
  <c r="F48" i="3"/>
  <c r="E48" i="3"/>
  <c r="N47" i="3"/>
  <c r="M47" i="3"/>
  <c r="K47" i="3"/>
  <c r="J47" i="3"/>
  <c r="I47" i="3"/>
  <c r="H47" i="3"/>
  <c r="G47" i="3"/>
  <c r="F47" i="3"/>
  <c r="E47" i="3"/>
  <c r="N46" i="3"/>
  <c r="M46" i="3"/>
  <c r="K46" i="3"/>
  <c r="J46" i="3"/>
  <c r="I46" i="3"/>
  <c r="H46" i="3"/>
  <c r="G46" i="3"/>
  <c r="F46" i="3"/>
  <c r="E46" i="3"/>
  <c r="N45" i="3"/>
  <c r="M45" i="3"/>
  <c r="K45" i="3"/>
  <c r="J45" i="3"/>
  <c r="I45" i="3"/>
  <c r="H45" i="3"/>
  <c r="G45" i="3"/>
  <c r="F45" i="3"/>
  <c r="E45" i="3"/>
  <c r="K35" i="3"/>
  <c r="H35" i="3"/>
  <c r="G35" i="3"/>
  <c r="P42" i="3"/>
  <c r="J35" i="3"/>
  <c r="P41" i="3"/>
  <c r="P40" i="3"/>
  <c r="P39" i="3"/>
  <c r="P38" i="3"/>
  <c r="P37" i="3"/>
  <c r="P36" i="3"/>
  <c r="M35" i="3"/>
  <c r="I35" i="3"/>
  <c r="F35" i="3"/>
  <c r="E35" i="3"/>
  <c r="P34" i="3"/>
  <c r="P33" i="3"/>
  <c r="P31" i="3"/>
  <c r="P30" i="3"/>
  <c r="P29" i="3"/>
  <c r="K25" i="3"/>
  <c r="P28" i="3"/>
  <c r="M25" i="3"/>
  <c r="J25" i="3"/>
  <c r="F25" i="3"/>
  <c r="E25" i="3"/>
  <c r="P26" i="3"/>
  <c r="O25" i="3"/>
  <c r="P24" i="3"/>
  <c r="P23" i="3"/>
  <c r="P22" i="3"/>
  <c r="P21" i="3"/>
  <c r="P20" i="3"/>
  <c r="K15" i="3"/>
  <c r="P18" i="3"/>
  <c r="P17" i="3"/>
  <c r="M15" i="3"/>
  <c r="O15" i="3"/>
  <c r="J15" i="3"/>
  <c r="F15" i="3"/>
  <c r="P14" i="3"/>
  <c r="P13" i="3"/>
  <c r="P12" i="3"/>
  <c r="P11" i="3"/>
  <c r="K9" i="3"/>
  <c r="O9" i="3"/>
  <c r="M9" i="3"/>
  <c r="J9" i="3"/>
  <c r="F9" i="3"/>
  <c r="B62" i="2"/>
  <c r="B52" i="2"/>
  <c r="C36" i="2"/>
  <c r="C83" i="2" s="1"/>
  <c r="B36" i="2"/>
  <c r="B26" i="2"/>
  <c r="B16" i="2"/>
  <c r="B10" i="2"/>
  <c r="I69" i="3" l="1"/>
  <c r="P9" i="3"/>
  <c r="F77" i="3"/>
  <c r="P15" i="3"/>
  <c r="P51" i="3"/>
  <c r="P25" i="3"/>
  <c r="J77" i="3"/>
  <c r="B74" i="4"/>
  <c r="K74" i="3"/>
  <c r="N77" i="3"/>
  <c r="N82" i="3" s="1"/>
  <c r="E77" i="3"/>
  <c r="I77" i="3"/>
  <c r="E69" i="3"/>
  <c r="M69" i="3"/>
  <c r="G74" i="3"/>
  <c r="E66" i="3"/>
  <c r="I66" i="3"/>
  <c r="M66" i="3"/>
  <c r="D74" i="3"/>
  <c r="H74" i="3"/>
  <c r="G77" i="3"/>
  <c r="K77" i="3"/>
  <c r="E44" i="3"/>
  <c r="I44" i="3"/>
  <c r="M44" i="3"/>
  <c r="F66" i="3"/>
  <c r="J66" i="3"/>
  <c r="N66" i="3"/>
  <c r="E74" i="3"/>
  <c r="I74" i="3"/>
  <c r="M74" i="3"/>
  <c r="N40" i="4"/>
  <c r="H66" i="3"/>
  <c r="B77" i="4"/>
  <c r="G66" i="3"/>
  <c r="K66" i="3"/>
  <c r="P68" i="3"/>
  <c r="F69" i="3"/>
  <c r="J69" i="3"/>
  <c r="N69" i="3"/>
  <c r="G69" i="3"/>
  <c r="K69" i="3"/>
  <c r="P72" i="3"/>
  <c r="H69" i="3"/>
  <c r="D77" i="3"/>
  <c r="H77" i="3"/>
  <c r="M77" i="3"/>
  <c r="N46" i="4"/>
  <c r="N50" i="4"/>
  <c r="F44" i="3"/>
  <c r="J44" i="3"/>
  <c r="N44" i="3"/>
  <c r="P46" i="3"/>
  <c r="K44" i="3"/>
  <c r="H44" i="3"/>
  <c r="P50" i="3"/>
  <c r="N64" i="4"/>
  <c r="F74" i="3"/>
  <c r="J74" i="3"/>
  <c r="N74" i="3"/>
  <c r="P81" i="3"/>
  <c r="N53" i="4"/>
  <c r="N54" i="4"/>
  <c r="N67" i="4"/>
  <c r="P45" i="3"/>
  <c r="P49" i="3"/>
  <c r="P67" i="3"/>
  <c r="P71" i="3"/>
  <c r="P76" i="3"/>
  <c r="G80" i="3"/>
  <c r="P80" i="3" s="1"/>
  <c r="N37" i="4"/>
  <c r="N41" i="4"/>
  <c r="N56" i="4"/>
  <c r="N57" i="4"/>
  <c r="N58" i="4"/>
  <c r="N60" i="4"/>
  <c r="N68" i="4"/>
  <c r="G44" i="3"/>
  <c r="P48" i="3"/>
  <c r="D66" i="3"/>
  <c r="P70" i="3"/>
  <c r="P75" i="3"/>
  <c r="P79" i="3"/>
  <c r="N38" i="4"/>
  <c r="N42" i="4"/>
  <c r="N63" i="4"/>
  <c r="C82" i="4"/>
  <c r="N71" i="4"/>
  <c r="P47" i="3"/>
  <c r="D69" i="3"/>
  <c r="P78" i="3"/>
  <c r="B44" i="4"/>
  <c r="N45" i="4"/>
  <c r="N49" i="4"/>
  <c r="B66" i="4"/>
  <c r="N72" i="4"/>
  <c r="B83" i="2"/>
  <c r="P61" i="3"/>
  <c r="O82" i="3"/>
  <c r="C82" i="3"/>
  <c r="N36" i="4"/>
  <c r="B35" i="4"/>
  <c r="N62" i="4"/>
  <c r="B61" i="4"/>
  <c r="N10" i="4"/>
  <c r="N13" i="4"/>
  <c r="N78" i="4"/>
  <c r="N11" i="4"/>
  <c r="N22" i="4"/>
  <c r="N23" i="4"/>
  <c r="N31" i="4"/>
  <c r="N32" i="4"/>
  <c r="N55" i="4"/>
  <c r="N59" i="4"/>
  <c r="N76" i="4"/>
  <c r="N79" i="4"/>
  <c r="N15" i="4"/>
  <c r="N16" i="4"/>
  <c r="N48" i="4"/>
  <c r="N9" i="4"/>
  <c r="N17" i="4"/>
  <c r="N20" i="4"/>
  <c r="N26" i="4"/>
  <c r="N27" i="4"/>
  <c r="N39" i="4"/>
  <c r="N43" i="4"/>
  <c r="N47" i="4"/>
  <c r="N52" i="4"/>
  <c r="B51" i="4"/>
  <c r="N65" i="4"/>
  <c r="N70" i="4"/>
  <c r="B69" i="4"/>
  <c r="N80" i="4"/>
  <c r="N75" i="4"/>
  <c r="N81" i="4"/>
  <c r="P35" i="3"/>
  <c r="P43" i="3"/>
  <c r="P10" i="3"/>
  <c r="P19" i="3"/>
  <c r="P27" i="3"/>
  <c r="I82" i="3" l="1"/>
  <c r="H82" i="3"/>
  <c r="L82" i="3"/>
  <c r="P82" i="3"/>
  <c r="J82" i="3"/>
  <c r="M82" i="3"/>
  <c r="E82" i="3"/>
  <c r="N77" i="4"/>
  <c r="P66" i="3"/>
  <c r="P74" i="3"/>
  <c r="P77" i="3"/>
  <c r="K82" i="3"/>
  <c r="F82" i="3"/>
  <c r="G82" i="4"/>
  <c r="G82" i="3"/>
  <c r="P44" i="3"/>
  <c r="B82" i="4"/>
  <c r="H82" i="4"/>
  <c r="N74" i="4"/>
  <c r="D82" i="4"/>
  <c r="N61" i="4"/>
  <c r="K82" i="4"/>
  <c r="P69" i="3"/>
  <c r="N66" i="4"/>
  <c r="D82" i="3"/>
  <c r="N35" i="4"/>
  <c r="F82" i="4"/>
  <c r="N25" i="4"/>
  <c r="L82" i="4"/>
  <c r="N44" i="4"/>
  <c r="N69" i="4"/>
  <c r="N51" i="4"/>
  <c r="N82" i="4" l="1"/>
</calcChain>
</file>

<file path=xl/sharedStrings.xml><?xml version="1.0" encoding="utf-8"?>
<sst xmlns="http://schemas.openxmlformats.org/spreadsheetml/2006/main" count="317" uniqueCount="120">
  <si>
    <t>Ministerio de Hacienda</t>
  </si>
  <si>
    <t>Unidad de Análisis Financiero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</si>
  <si>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</si>
  <si>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</si>
  <si>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</si>
  <si>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</si>
  <si>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</si>
  <si>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</si>
  <si>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</si>
  <si>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</si>
  <si>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</si>
  <si>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</si>
  <si>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</si>
  <si>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</si>
  <si>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</si>
  <si>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</si>
  <si>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</si>
  <si>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</si>
  <si>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</si>
  <si>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</si>
  <si>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</si>
  <si>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</si>
  <si>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</si>
  <si>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</si>
  <si>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</si>
  <si>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</si>
  <si>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</si>
  <si>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</si>
  <si>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</si>
  <si>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</si>
  <si>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</si>
  <si>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</si>
  <si>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</si>
  <si>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</si>
  <si>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</si>
  <si>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</si>
  <si>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</si>
  <si>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</si>
  <si>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</si>
  <si>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</si>
  <si>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</si>
  <si>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</si>
  <si>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</si>
  <si>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</si>
  <si>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</si>
  <si>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</si>
  <si>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</si>
  <si>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</si>
  <si>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</si>
  <si>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</si>
  <si>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</si>
  <si>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</si>
  <si>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</si>
  <si>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</si>
  <si>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</si>
  <si>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</si>
  <si>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</si>
  <si>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</si>
  <si>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</si>
  <si>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</si>
  <si>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</si>
  <si>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</si>
  <si>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</si>
  <si>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</si>
  <si>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</si>
  <si>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</si>
  <si>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</si>
  <si>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</si>
  <si>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</si>
  <si>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</si>
  <si>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</si>
  <si>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</si>
  <si>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</si>
  <si>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</si>
  <si>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</si>
  <si>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</si>
  <si>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</si>
  <si>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</si>
  <si>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</si>
  <si>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</si>
  <si>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</si>
  <si>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</si>
  <si>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</si>
  <si>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</si>
  <si>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</si>
  <si>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</si>
  <si>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</si>
  <si>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</si>
  <si>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</si>
  <si>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</si>
  <si>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</si>
  <si>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</si>
  <si>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</si>
  <si>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</si>
  <si>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</si>
  <si>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</si>
  <si>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</si>
  <si>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 xml:space="preserve">Merary Lantigua </t>
  </si>
  <si>
    <t xml:space="preserve">Pedro Ramirez </t>
  </si>
  <si>
    <t>Carlos Castellanos</t>
  </si>
  <si>
    <t>Preparado por:</t>
  </si>
  <si>
    <t>Revisado por:</t>
  </si>
  <si>
    <t>Aprobado por:</t>
  </si>
  <si>
    <t>Contador</t>
  </si>
  <si>
    <t>Director Administrativo y Financiero</t>
  </si>
  <si>
    <t>Puesto que ocupa</t>
  </si>
  <si>
    <r>
      <rPr>
        <b/>
        <sz val="11"/>
        <color theme="1"/>
        <rFont val="Open Sans"/>
      </rPr>
      <t xml:space="preserve">Fuente: </t>
    </r>
    <r>
      <rPr>
        <sz val="11"/>
        <color theme="1"/>
        <rFont val="Open Sans"/>
      </rPr>
      <t>SIGEF</t>
    </r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</si>
  <si>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</t>
    </r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</si>
  <si>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>: Se refiere al presupuesto aprobado en caso de que el Congreso Nacional apruebe un presupuesto</t>
    </r>
  </si>
  <si>
    <t>complementario.</t>
  </si>
  <si>
    <r>
      <t xml:space="preserve">Total devengado: </t>
    </r>
    <r>
      <rPr>
        <sz val="11"/>
        <color theme="1"/>
        <rFont val="Open Sans"/>
      </rPr>
      <t>Son los recursos financieros que surgen con la obligación de pago por la recepción de conformidad</t>
    </r>
    <r>
      <rPr>
        <b/>
        <sz val="11"/>
        <color theme="1"/>
        <rFont val="Open Sans"/>
      </rPr>
      <t xml:space="preserve"> </t>
    </r>
    <r>
      <rPr>
        <sz val="11"/>
        <color theme="1"/>
        <rFont val="Open Sans"/>
      </rPr>
      <t>de obras</t>
    </r>
  </si>
  <si>
    <t>bienes y servicios oportunamente contratados o, en los casos de gastos sin contrapretación, por haberse cumplido los requisitos</t>
  </si>
  <si>
    <t>administrativos dispuestos por el reglamento de la presente Ley.</t>
  </si>
  <si>
    <r>
      <rPr>
        <b/>
        <sz val="11"/>
        <color theme="1"/>
        <rFont val="Open Sans"/>
      </rPr>
      <t>Presupuesto modificado</t>
    </r>
    <r>
      <rPr>
        <sz val="11"/>
        <color theme="1"/>
        <rFont val="Open Sans"/>
      </rPr>
      <t xml:space="preserve">: Se refiere al presupuesto aprobado en caso de que el Congreso Nacional </t>
    </r>
  </si>
  <si>
    <t>apruebe un presupuesto</t>
  </si>
  <si>
    <r>
      <t xml:space="preserve">Total devengado: </t>
    </r>
    <r>
      <rPr>
        <sz val="11"/>
        <color theme="1"/>
        <rFont val="Open Sans"/>
      </rPr>
      <t xml:space="preserve">Son los recursos financieros que surgen con la obligación de pago por la recepción de </t>
    </r>
  </si>
  <si>
    <t xml:space="preserve">conformidad de obras, bienes y servicios oportunamente contratados o, en los casos de gastos sin </t>
  </si>
  <si>
    <t>contrapretación, por haberse cumplido los requisitos administrativos dispuestos por el reglamento de la presente Ley.</t>
  </si>
  <si>
    <r>
      <rPr>
        <b/>
        <sz val="11"/>
        <color theme="1"/>
        <rFont val="Open Sans"/>
      </rPr>
      <t>Presupuesto aprobado</t>
    </r>
    <r>
      <rPr>
        <sz val="11"/>
        <color theme="1"/>
        <rFont val="Open Sans"/>
      </rPr>
      <t>: Se refiere al presupuesto aprobado en la Ley de Presupuesto General del Estado.</t>
    </r>
  </si>
  <si>
    <t>Coordinadora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</si>
</sst>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Open Sans"/>
    </font>
    <font>
      <b/>
      <sz val="11"/>
      <color theme="1"/>
      <name val="Open Sans"/>
    </font>
    <font>
      <sz val="11"/>
      <color theme="1"/>
      <name val="Open Sans"/>
    </font>
    <font>
      <sz val="11"/>
      <color rgb="FF000000"/>
      <name val="Open Sans"/>
    </font>
    <font>
      <u/>
      <sz val="11"/>
      <color theme="1"/>
      <name val="Open Sans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0" fillId="0" borderId="0" xfId="1" applyFont="1"/>
    <xf numFmtId="43" fontId="2" fillId="0" borderId="0" xfId="0" applyNumberFormat="1" applyFont="1"/>
    <xf numFmtId="43" fontId="0" fillId="0" borderId="0" xfId="0" applyNumberFormat="1"/>
    <xf numFmtId="0" fontId="7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4" xfId="0" applyFont="1" applyBorder="1" applyAlignment="1">
      <alignment horizontal="left"/>
    </xf>
    <xf numFmtId="43" fontId="10" fillId="0" borderId="4" xfId="1" applyFont="1" applyBorder="1"/>
    <xf numFmtId="0" fontId="11" fillId="0" borderId="4" xfId="0" applyFont="1" applyBorder="1" applyAlignment="1">
      <alignment horizontal="left" indent="2"/>
    </xf>
    <xf numFmtId="0" fontId="10" fillId="0" borderId="4" xfId="0" applyFont="1" applyBorder="1" applyAlignment="1">
      <alignment horizontal="left" indent="1"/>
    </xf>
    <xf numFmtId="0" fontId="9" fillId="2" borderId="4" xfId="0" applyFont="1" applyFill="1" applyBorder="1" applyAlignment="1">
      <alignment vertical="center"/>
    </xf>
    <xf numFmtId="43" fontId="9" fillId="2" borderId="4" xfId="1" applyFont="1" applyFill="1" applyBorder="1"/>
    <xf numFmtId="0" fontId="10" fillId="3" borderId="4" xfId="0" applyFont="1" applyFill="1" applyBorder="1" applyAlignment="1">
      <alignment horizontal="left" indent="1"/>
    </xf>
    <xf numFmtId="43" fontId="10" fillId="3" borderId="4" xfId="1" applyFont="1" applyFill="1" applyBorder="1"/>
    <xf numFmtId="43" fontId="11" fillId="0" borderId="4" xfId="1" applyFont="1" applyBorder="1"/>
    <xf numFmtId="43" fontId="11" fillId="0" borderId="0" xfId="1" applyFont="1"/>
    <xf numFmtId="43" fontId="11" fillId="0" borderId="4" xfId="1" applyFont="1" applyFill="1" applyBorder="1"/>
    <xf numFmtId="0" fontId="9" fillId="5" borderId="5" xfId="0" applyFont="1" applyFill="1" applyBorder="1" applyAlignment="1">
      <alignment horizontal="center"/>
    </xf>
    <xf numFmtId="0" fontId="10" fillId="0" borderId="8" xfId="0" applyFont="1" applyBorder="1" applyAlignment="1">
      <alignment horizontal="left" wrapText="1"/>
    </xf>
    <xf numFmtId="0" fontId="11" fillId="0" borderId="0" xfId="0" applyFont="1"/>
    <xf numFmtId="164" fontId="10" fillId="0" borderId="0" xfId="0" applyNumberFormat="1" applyFont="1"/>
    <xf numFmtId="164" fontId="10" fillId="0" borderId="9" xfId="0" applyNumberFormat="1" applyFont="1" applyBorder="1"/>
    <xf numFmtId="0" fontId="13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2" fillId="0" borderId="1" xfId="0" applyFont="1" applyBorder="1" applyAlignment="1">
      <alignment horizontal="center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top" wrapText="1" readingOrder="1"/>
    </xf>
    <xf numFmtId="0" fontId="12" fillId="0" borderId="3" xfId="0" applyFont="1" applyBorder="1" applyAlignment="1">
      <alignment horizontal="center" vertical="top" wrapText="1" readingOrder="1"/>
    </xf>
    <xf numFmtId="0" fontId="9" fillId="2" borderId="4" xfId="0" applyFont="1" applyFill="1" applyBorder="1" applyAlignment="1">
      <alignment horizontal="left" vertical="center"/>
    </xf>
    <xf numFmtId="43" fontId="9" fillId="2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2" borderId="5" xfId="0" applyFont="1" applyFill="1" applyBorder="1" applyAlignment="1">
      <alignment horizontal="left" vertical="center"/>
    </xf>
    <xf numFmtId="43" fontId="9" fillId="2" borderId="5" xfId="1" applyFont="1" applyFill="1" applyBorder="1" applyAlignment="1">
      <alignment horizontal="center" vertical="center" wrapText="1"/>
    </xf>
    <xf numFmtId="43" fontId="9" fillId="2" borderId="7" xfId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0</xdr:col>
      <xdr:colOff>2511425</xdr:colOff>
      <xdr:row>3</xdr:row>
      <xdr:rowOff>1364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793CA932-89EB-4DDC-88C7-44ABADCAF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2425700" cy="8205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609600</xdr:colOff>
      <xdr:row>3</xdr:row>
      <xdr:rowOff>76200</xdr:rowOff>
    </xdr:to>
    <xdr:pic>
      <xdr:nvPicPr>
        <xdr:cNvPr id="3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8C221B98-8A87-432F-9FD2-BF08F7446F7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0"/>
          <a:ext cx="1857375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3076575</xdr:colOff>
      <xdr:row>96</xdr:row>
      <xdr:rowOff>9525</xdr:rowOff>
    </xdr:from>
    <xdr:to>
      <xdr:col>0</xdr:col>
      <xdr:colOff>4333718</xdr:colOff>
      <xdr:row>99</xdr:row>
      <xdr:rowOff>180864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489B8FA-2C08-4B38-975C-8E862F39E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76575" y="19726275"/>
          <a:ext cx="1257143" cy="8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5495925</xdr:colOff>
      <xdr:row>96</xdr:row>
      <xdr:rowOff>95250</xdr:rowOff>
    </xdr:from>
    <xdr:to>
      <xdr:col>2</xdr:col>
      <xdr:colOff>409223</xdr:colOff>
      <xdr:row>100</xdr:row>
      <xdr:rowOff>123710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24A6500-9602-476E-9744-9640A30B9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95925" y="19812000"/>
          <a:ext cx="2819048" cy="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1704762</xdr:colOff>
      <xdr:row>99</xdr:row>
      <xdr:rowOff>114196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F67FA88-7EF9-FDE6-C388-1C75BECFF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2793325"/>
          <a:ext cx="1704762" cy="8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934811</xdr:colOff>
      <xdr:row>0</xdr:row>
      <xdr:rowOff>95248</xdr:rowOff>
    </xdr:from>
    <xdr:to>
      <xdr:col>10</xdr:col>
      <xdr:colOff>628651</xdr:colOff>
      <xdr:row>4</xdr:row>
      <xdr:rowOff>34817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F0FB517F-C36C-452E-9DE4-B55F1F6CF1C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18204" y="95248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952502</xdr:colOff>
      <xdr:row>0</xdr:row>
      <xdr:rowOff>0</xdr:rowOff>
    </xdr:from>
    <xdr:to>
      <xdr:col>4</xdr:col>
      <xdr:colOff>598717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9A411AD-055B-4DE6-8D26-F3DC048A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99466" y="0"/>
          <a:ext cx="2612572" cy="1072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</xdr:colOff>
      <xdr:row>0</xdr:row>
      <xdr:rowOff>27214</xdr:rowOff>
    </xdr:from>
    <xdr:to>
      <xdr:col>9</xdr:col>
      <xdr:colOff>1013734</xdr:colOff>
      <xdr:row>3</xdr:row>
      <xdr:rowOff>170890</xdr:rowOff>
    </xdr:to>
    <xdr:pic>
      <xdr:nvPicPr>
        <xdr:cNvPr id="2" name="Imagen 1" descr="Resultado de imagen para logo ministerio de hacienda republica dominicana">
          <a:extLst>
            <a:ext uri="{FF2B5EF4-FFF2-40B4-BE49-F238E27FC236}">
              <a16:creationId xmlns:a16="http://schemas.microsoft.com/office/drawing/2014/main" id="{41F20D1E-49A4-4D65-BB2D-95BE0D7BEA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66323" y="27214"/>
          <a:ext cx="2333625" cy="10281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149681</xdr:colOff>
      <xdr:row>0</xdr:row>
      <xdr:rowOff>0</xdr:rowOff>
    </xdr:from>
    <xdr:to>
      <xdr:col>3</xdr:col>
      <xdr:colOff>1251860</xdr:colOff>
      <xdr:row>3</xdr:row>
      <xdr:rowOff>187574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E6EDD060-A1D0-4A98-A5F7-B456281A6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06145" y="0"/>
          <a:ext cx="2612572" cy="10720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S/MERARY%20LANTIGUA/2022/OAI-Ejecuci&#243;n%20presupuestaria,%20Ingresos%20Egresos,%20BG,%20CXP,%20N&#243;minas/Ejecuci&#243;n%20Presupuestaria/Ejecucion%20Presupuestaria%20diciem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1 Presupuesto Aprobado"/>
      <sheetName val="P2 Presupuesto Aprobado-Ejec "/>
      <sheetName val="P3 Ejecutado-Devengado"/>
      <sheetName val="P3 ejecutado-devengado (2)"/>
    </sheetNames>
    <sheetDataSet>
      <sheetData sheetId="0" refreshError="1"/>
      <sheetData sheetId="1" refreshError="1"/>
      <sheetData sheetId="2" refreshError="1">
        <row r="10">
          <cell r="B10">
            <v>5203313.34</v>
          </cell>
        </row>
        <row r="36">
          <cell r="B36">
            <v>0</v>
          </cell>
        </row>
        <row r="37">
          <cell r="B37">
            <v>0</v>
          </cell>
        </row>
        <row r="38">
          <cell r="B38">
            <v>0</v>
          </cell>
        </row>
        <row r="39">
          <cell r="B39">
            <v>0</v>
          </cell>
        </row>
        <row r="40">
          <cell r="B40">
            <v>0</v>
          </cell>
        </row>
        <row r="41">
          <cell r="B41">
            <v>0</v>
          </cell>
        </row>
        <row r="42">
          <cell r="B42">
            <v>0</v>
          </cell>
        </row>
        <row r="43">
          <cell r="B43">
            <v>0</v>
          </cell>
        </row>
        <row r="45">
          <cell r="B45">
            <v>0</v>
          </cell>
          <cell r="D45">
            <v>0</v>
          </cell>
          <cell r="F45">
            <v>0</v>
          </cell>
          <cell r="H45">
            <v>0</v>
          </cell>
          <cell r="J45">
            <v>0</v>
          </cell>
          <cell r="L45">
            <v>0</v>
          </cell>
          <cell r="M45">
            <v>0</v>
          </cell>
          <cell r="O45">
            <v>0</v>
          </cell>
          <cell r="Q45">
            <v>0</v>
          </cell>
          <cell r="S45">
            <v>0</v>
          </cell>
          <cell r="U45">
            <v>0</v>
          </cell>
        </row>
        <row r="46">
          <cell r="B46">
            <v>0</v>
          </cell>
          <cell r="D46">
            <v>0</v>
          </cell>
          <cell r="F46">
            <v>0</v>
          </cell>
          <cell r="H46">
            <v>0</v>
          </cell>
          <cell r="J46">
            <v>0</v>
          </cell>
          <cell r="L46">
            <v>0</v>
          </cell>
          <cell r="M46">
            <v>0</v>
          </cell>
          <cell r="O46">
            <v>0</v>
          </cell>
          <cell r="Q46">
            <v>0</v>
          </cell>
          <cell r="S46">
            <v>0</v>
          </cell>
          <cell r="U46">
            <v>0</v>
          </cell>
        </row>
        <row r="47">
          <cell r="B47">
            <v>0</v>
          </cell>
          <cell r="D47">
            <v>0</v>
          </cell>
          <cell r="F47">
            <v>0</v>
          </cell>
          <cell r="H47">
            <v>0</v>
          </cell>
          <cell r="J47">
            <v>0</v>
          </cell>
          <cell r="L47">
            <v>0</v>
          </cell>
          <cell r="M47">
            <v>0</v>
          </cell>
          <cell r="O47">
            <v>0</v>
          </cell>
          <cell r="Q47">
            <v>0</v>
          </cell>
          <cell r="S47">
            <v>0</v>
          </cell>
          <cell r="U47">
            <v>0</v>
          </cell>
        </row>
        <row r="48">
          <cell r="B48">
            <v>0</v>
          </cell>
          <cell r="D48">
            <v>0</v>
          </cell>
          <cell r="F48">
            <v>0</v>
          </cell>
          <cell r="H48">
            <v>0</v>
          </cell>
          <cell r="J48">
            <v>0</v>
          </cell>
          <cell r="L48">
            <v>0</v>
          </cell>
          <cell r="M48">
            <v>0</v>
          </cell>
          <cell r="O48">
            <v>0</v>
          </cell>
          <cell r="Q48">
            <v>0</v>
          </cell>
          <cell r="S48">
            <v>0</v>
          </cell>
          <cell r="U48">
            <v>0</v>
          </cell>
        </row>
        <row r="49">
          <cell r="B49">
            <v>0</v>
          </cell>
          <cell r="D49">
            <v>0</v>
          </cell>
          <cell r="F49">
            <v>0</v>
          </cell>
          <cell r="H49">
            <v>0</v>
          </cell>
          <cell r="J49">
            <v>0</v>
          </cell>
          <cell r="L49">
            <v>0</v>
          </cell>
          <cell r="M49">
            <v>0</v>
          </cell>
          <cell r="O49">
            <v>0</v>
          </cell>
          <cell r="Q49">
            <v>0</v>
          </cell>
          <cell r="S49">
            <v>0</v>
          </cell>
          <cell r="U49">
            <v>0</v>
          </cell>
        </row>
        <row r="50">
          <cell r="B50">
            <v>0</v>
          </cell>
          <cell r="D50">
            <v>0</v>
          </cell>
          <cell r="F50">
            <v>0</v>
          </cell>
          <cell r="H50">
            <v>0</v>
          </cell>
          <cell r="J50">
            <v>0</v>
          </cell>
          <cell r="L50">
            <v>0</v>
          </cell>
          <cell r="M50">
            <v>0</v>
          </cell>
          <cell r="O50">
            <v>0</v>
          </cell>
          <cell r="Q50">
            <v>0</v>
          </cell>
          <cell r="S50">
            <v>0</v>
          </cell>
          <cell r="U50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0</v>
          </cell>
        </row>
        <row r="55">
          <cell r="B55">
            <v>0</v>
          </cell>
        </row>
        <row r="56">
          <cell r="B56">
            <v>0</v>
          </cell>
        </row>
        <row r="57">
          <cell r="B57">
            <v>0</v>
          </cell>
        </row>
        <row r="58">
          <cell r="B58">
            <v>0</v>
          </cell>
        </row>
        <row r="59">
          <cell r="B59">
            <v>0</v>
          </cell>
        </row>
        <row r="60">
          <cell r="B60">
            <v>0</v>
          </cell>
        </row>
        <row r="62">
          <cell r="B62">
            <v>0</v>
          </cell>
        </row>
        <row r="63">
          <cell r="B63">
            <v>0</v>
          </cell>
        </row>
        <row r="64">
          <cell r="B64">
            <v>0</v>
          </cell>
        </row>
        <row r="65">
          <cell r="B65">
            <v>0</v>
          </cell>
        </row>
        <row r="67">
          <cell r="B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B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70">
          <cell r="B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B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B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5">
          <cell r="B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B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8">
          <cell r="B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B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1">
          <cell r="B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FC203-16F2-4554-9A4E-92B227223A42}">
  <dimension ref="A2:D106"/>
  <sheetViews>
    <sheetView showGridLines="0" zoomScaleNormal="100" workbookViewId="0">
      <selection activeCell="A108" sqref="A108"/>
    </sheetView>
  </sheetViews>
  <sheetFormatPr baseColWidth="10" defaultColWidth="11.42578125" defaultRowHeight="15" x14ac:dyDescent="0.25"/>
  <cols>
    <col min="1" max="1" width="99.85546875" customWidth="1"/>
    <col min="2" max="3" width="18.7109375" style="7" bestFit="1" customWidth="1"/>
    <col min="4" max="4" width="18.7109375" bestFit="1" customWidth="1"/>
  </cols>
  <sheetData>
    <row r="2" spans="1:4" ht="28.5" customHeight="1" x14ac:dyDescent="0.25">
      <c r="A2" s="44" t="s">
        <v>0</v>
      </c>
      <c r="B2" s="45"/>
      <c r="C2" s="45"/>
    </row>
    <row r="3" spans="1:4" ht="21" customHeight="1" x14ac:dyDescent="0.25">
      <c r="A3" s="46" t="s">
        <v>1</v>
      </c>
      <c r="B3" s="47"/>
      <c r="C3" s="47"/>
    </row>
    <row r="4" spans="1:4" ht="18.75" x14ac:dyDescent="0.25">
      <c r="A4" s="48">
        <v>2023</v>
      </c>
      <c r="B4" s="49"/>
      <c r="C4" s="49"/>
    </row>
    <row r="5" spans="1:4" ht="15.75" customHeight="1" x14ac:dyDescent="0.25">
      <c r="A5" s="46" t="s">
        <v>2</v>
      </c>
      <c r="B5" s="47"/>
      <c r="C5" s="47"/>
    </row>
    <row r="6" spans="1:4" ht="15.75" customHeight="1" x14ac:dyDescent="0.25">
      <c r="A6" s="50" t="s">
        <v>3</v>
      </c>
      <c r="B6" s="51"/>
      <c r="C6" s="51"/>
    </row>
    <row r="7" spans="1:4" ht="15" customHeight="1" x14ac:dyDescent="0.25">
      <c r="A7" s="52" t="s">
        <v>4</v>
      </c>
      <c r="B7" s="53" t="s">
        <v>5</v>
      </c>
      <c r="C7" s="53" t="s">
        <v>6</v>
      </c>
    </row>
    <row r="8" spans="1:4" ht="23.25" customHeight="1" x14ac:dyDescent="0.25">
      <c r="A8" s="52"/>
      <c r="B8" s="53"/>
      <c r="C8" s="53"/>
    </row>
    <row r="9" spans="1:4" ht="18.75" x14ac:dyDescent="0.4">
      <c r="A9" s="18" t="s">
        <v>7</v>
      </c>
      <c r="B9" s="19"/>
      <c r="C9" s="19"/>
    </row>
    <row r="10" spans="1:4" s="1" customFormat="1" ht="20.100000000000001" customHeight="1" x14ac:dyDescent="0.4">
      <c r="A10" s="24" t="s">
        <v>8</v>
      </c>
      <c r="B10" s="25">
        <f>+B11+B12+B13+B14+B15</f>
        <v>170992138</v>
      </c>
      <c r="C10" s="25">
        <f>+C11+C12+C13+C14+C15</f>
        <v>230992138</v>
      </c>
      <c r="D10"/>
    </row>
    <row r="11" spans="1:4" ht="18.75" x14ac:dyDescent="0.4">
      <c r="A11" s="20" t="s">
        <v>9</v>
      </c>
      <c r="B11" s="26">
        <v>98457571</v>
      </c>
      <c r="C11" s="26">
        <v>150424571</v>
      </c>
    </row>
    <row r="12" spans="1:4" ht="18.75" x14ac:dyDescent="0.4">
      <c r="A12" s="20" t="s">
        <v>10</v>
      </c>
      <c r="B12" s="26">
        <v>56099819</v>
      </c>
      <c r="C12" s="26">
        <v>59439819</v>
      </c>
    </row>
    <row r="13" spans="1:4" ht="18.75" x14ac:dyDescent="0.4">
      <c r="A13" s="20" t="s">
        <v>11</v>
      </c>
      <c r="B13" s="26">
        <v>486000</v>
      </c>
      <c r="C13" s="26">
        <v>486000</v>
      </c>
    </row>
    <row r="14" spans="1:4" ht="18.75" x14ac:dyDescent="0.4">
      <c r="A14" s="20" t="s">
        <v>12</v>
      </c>
      <c r="B14" s="26">
        <v>2980000</v>
      </c>
      <c r="C14" s="26">
        <v>80000</v>
      </c>
    </row>
    <row r="15" spans="1:4" ht="18.75" x14ac:dyDescent="0.4">
      <c r="A15" s="20" t="s">
        <v>13</v>
      </c>
      <c r="B15" s="26">
        <v>12968748</v>
      </c>
      <c r="C15" s="26">
        <v>20561748</v>
      </c>
    </row>
    <row r="16" spans="1:4" s="1" customFormat="1" ht="20.100000000000001" customHeight="1" x14ac:dyDescent="0.4">
      <c r="A16" s="24" t="s">
        <v>14</v>
      </c>
      <c r="B16" s="25">
        <f>+B17+B18+B19+B20+B21+B22+B23+B24+B25</f>
        <v>32866912</v>
      </c>
      <c r="C16" s="25">
        <f>+C17+C18+C19+C20+C21+C22+C23+C24+C25</f>
        <v>136404912</v>
      </c>
      <c r="D16"/>
    </row>
    <row r="17" spans="1:3" ht="18.75" x14ac:dyDescent="0.4">
      <c r="A17" s="20" t="s">
        <v>15</v>
      </c>
      <c r="B17" s="26">
        <v>9327000</v>
      </c>
      <c r="C17" s="26">
        <v>6627000</v>
      </c>
    </row>
    <row r="18" spans="1:3" ht="18.75" x14ac:dyDescent="0.4">
      <c r="A18" s="20" t="s">
        <v>16</v>
      </c>
      <c r="B18" s="26">
        <v>1455000</v>
      </c>
      <c r="C18" s="26">
        <v>2872000</v>
      </c>
    </row>
    <row r="19" spans="1:3" ht="18.75" x14ac:dyDescent="0.4">
      <c r="A19" s="20" t="s">
        <v>17</v>
      </c>
      <c r="B19" s="26">
        <v>2200000</v>
      </c>
      <c r="C19" s="26">
        <v>3299706</v>
      </c>
    </row>
    <row r="20" spans="1:3" ht="18.75" x14ac:dyDescent="0.4">
      <c r="A20" s="20" t="s">
        <v>18</v>
      </c>
      <c r="B20" s="26">
        <v>1524000</v>
      </c>
      <c r="C20" s="26">
        <v>2224000</v>
      </c>
    </row>
    <row r="21" spans="1:3" ht="18.75" x14ac:dyDescent="0.4">
      <c r="A21" s="20" t="s">
        <v>19</v>
      </c>
      <c r="B21" s="26"/>
      <c r="C21" s="26">
        <v>40100294</v>
      </c>
    </row>
    <row r="22" spans="1:3" ht="18.75" x14ac:dyDescent="0.4">
      <c r="A22" s="20" t="s">
        <v>20</v>
      </c>
      <c r="B22" s="26">
        <v>8500000</v>
      </c>
      <c r="C22" s="26">
        <v>14700000</v>
      </c>
    </row>
    <row r="23" spans="1:3" ht="18.75" x14ac:dyDescent="0.4">
      <c r="A23" s="20" t="s">
        <v>21</v>
      </c>
      <c r="B23" s="26">
        <v>482415</v>
      </c>
      <c r="C23" s="26">
        <v>4282415</v>
      </c>
    </row>
    <row r="24" spans="1:3" ht="18.75" x14ac:dyDescent="0.4">
      <c r="A24" s="20" t="s">
        <v>22</v>
      </c>
      <c r="B24" s="26">
        <v>6078497</v>
      </c>
      <c r="C24" s="26">
        <v>41503497</v>
      </c>
    </row>
    <row r="25" spans="1:3" ht="18.75" x14ac:dyDescent="0.4">
      <c r="A25" s="20" t="s">
        <v>23</v>
      </c>
      <c r="B25" s="26">
        <v>3300000</v>
      </c>
      <c r="C25" s="26">
        <v>20796000</v>
      </c>
    </row>
    <row r="26" spans="1:3" s="1" customFormat="1" ht="20.100000000000001" customHeight="1" x14ac:dyDescent="0.4">
      <c r="A26" s="24" t="s">
        <v>24</v>
      </c>
      <c r="B26" s="25">
        <f>+B27+B28+B29+B30+B31+B32+B33+B35</f>
        <v>7958100</v>
      </c>
      <c r="C26" s="25">
        <f>+C27+C28+C29+C30+C31+C32+C33+C35</f>
        <v>44053881.829999998</v>
      </c>
    </row>
    <row r="27" spans="1:3" ht="18.75" x14ac:dyDescent="0.4">
      <c r="A27" s="20" t="s">
        <v>25</v>
      </c>
      <c r="B27" s="26">
        <v>220000</v>
      </c>
      <c r="C27" s="26">
        <v>1455000</v>
      </c>
    </row>
    <row r="28" spans="1:3" ht="18.75" x14ac:dyDescent="0.4">
      <c r="A28" s="20" t="s">
        <v>26</v>
      </c>
      <c r="B28" s="26"/>
      <c r="C28" s="26">
        <v>5691000</v>
      </c>
    </row>
    <row r="29" spans="1:3" ht="18.75" x14ac:dyDescent="0.4">
      <c r="A29" s="20" t="s">
        <v>27</v>
      </c>
      <c r="B29" s="26">
        <v>535000</v>
      </c>
      <c r="C29" s="26">
        <v>1625000</v>
      </c>
    </row>
    <row r="30" spans="1:3" ht="18" customHeight="1" x14ac:dyDescent="0.4">
      <c r="A30" s="20" t="s">
        <v>28</v>
      </c>
      <c r="B30" s="26">
        <v>80000</v>
      </c>
      <c r="C30" s="26">
        <v>230000</v>
      </c>
    </row>
    <row r="31" spans="1:3" ht="18.75" x14ac:dyDescent="0.4">
      <c r="A31" s="20" t="s">
        <v>29</v>
      </c>
      <c r="B31" s="26">
        <v>110000</v>
      </c>
      <c r="C31" s="26">
        <v>560000</v>
      </c>
    </row>
    <row r="32" spans="1:3" ht="18.75" x14ac:dyDescent="0.4">
      <c r="A32" s="20" t="s">
        <v>30</v>
      </c>
      <c r="B32" s="26">
        <v>11000</v>
      </c>
      <c r="C32" s="26">
        <v>1071000</v>
      </c>
    </row>
    <row r="33" spans="1:3" ht="18.75" x14ac:dyDescent="0.4">
      <c r="A33" s="20" t="s">
        <v>31</v>
      </c>
      <c r="B33" s="26">
        <v>6062100</v>
      </c>
      <c r="C33" s="26">
        <v>6412100</v>
      </c>
    </row>
    <row r="34" spans="1:3" ht="18.75" x14ac:dyDescent="0.4">
      <c r="A34" s="20" t="s">
        <v>32</v>
      </c>
      <c r="B34" s="26"/>
      <c r="C34" s="26"/>
    </row>
    <row r="35" spans="1:3" ht="18.75" x14ac:dyDescent="0.4">
      <c r="A35" s="20" t="s">
        <v>33</v>
      </c>
      <c r="B35" s="26">
        <v>940000</v>
      </c>
      <c r="C35" s="26">
        <v>27009781.829999998</v>
      </c>
    </row>
    <row r="36" spans="1:3" s="1" customFormat="1" ht="20.100000000000001" customHeight="1" x14ac:dyDescent="0.4">
      <c r="A36" s="24" t="s">
        <v>34</v>
      </c>
      <c r="B36" s="25">
        <f>+B43</f>
        <v>4500000</v>
      </c>
      <c r="C36" s="25">
        <f>+C37+C43</f>
        <v>8204000</v>
      </c>
    </row>
    <row r="37" spans="1:3" ht="18.75" x14ac:dyDescent="0.4">
      <c r="A37" s="20" t="s">
        <v>35</v>
      </c>
      <c r="B37" s="27"/>
      <c r="C37" s="28">
        <v>1954000</v>
      </c>
    </row>
    <row r="38" spans="1:3" ht="18.75" x14ac:dyDescent="0.4">
      <c r="A38" s="20" t="s">
        <v>36</v>
      </c>
      <c r="B38" s="26"/>
      <c r="C38" s="26"/>
    </row>
    <row r="39" spans="1:3" ht="18.75" x14ac:dyDescent="0.4">
      <c r="A39" s="20" t="s">
        <v>37</v>
      </c>
      <c r="B39" s="26"/>
      <c r="C39" s="26"/>
    </row>
    <row r="40" spans="1:3" ht="18.75" x14ac:dyDescent="0.4">
      <c r="A40" s="20" t="s">
        <v>38</v>
      </c>
      <c r="B40" s="26"/>
      <c r="C40" s="26"/>
    </row>
    <row r="41" spans="1:3" ht="18.75" x14ac:dyDescent="0.4">
      <c r="A41" s="20" t="s">
        <v>39</v>
      </c>
      <c r="B41" s="26"/>
      <c r="C41" s="26"/>
    </row>
    <row r="42" spans="1:3" ht="18.75" x14ac:dyDescent="0.4">
      <c r="A42" s="20" t="s">
        <v>40</v>
      </c>
      <c r="B42" s="26"/>
      <c r="C42" s="26"/>
    </row>
    <row r="43" spans="1:3" ht="18.75" x14ac:dyDescent="0.4">
      <c r="A43" s="20" t="s">
        <v>41</v>
      </c>
      <c r="B43" s="26">
        <v>4500000</v>
      </c>
      <c r="C43" s="26">
        <v>6250000</v>
      </c>
    </row>
    <row r="44" spans="1:3" ht="18.75" x14ac:dyDescent="0.4">
      <c r="A44" s="20" t="s">
        <v>42</v>
      </c>
      <c r="B44" s="26"/>
      <c r="C44" s="26"/>
    </row>
    <row r="45" spans="1:3" s="1" customFormat="1" ht="20.100000000000001" customHeight="1" x14ac:dyDescent="0.4">
      <c r="A45" s="24" t="s">
        <v>43</v>
      </c>
      <c r="B45" s="25">
        <v>0</v>
      </c>
      <c r="C45" s="25">
        <v>0</v>
      </c>
    </row>
    <row r="46" spans="1:3" ht="18.75" x14ac:dyDescent="0.4">
      <c r="A46" s="20" t="s">
        <v>44</v>
      </c>
      <c r="B46" s="26">
        <v>0</v>
      </c>
      <c r="C46" s="26">
        <v>0</v>
      </c>
    </row>
    <row r="47" spans="1:3" ht="18.75" x14ac:dyDescent="0.4">
      <c r="A47" s="20" t="s">
        <v>45</v>
      </c>
      <c r="B47" s="26">
        <v>0</v>
      </c>
      <c r="C47" s="26">
        <v>0</v>
      </c>
    </row>
    <row r="48" spans="1:3" ht="18.75" x14ac:dyDescent="0.4">
      <c r="A48" s="20" t="s">
        <v>46</v>
      </c>
      <c r="B48" s="26">
        <v>0</v>
      </c>
      <c r="C48" s="26">
        <v>0</v>
      </c>
    </row>
    <row r="49" spans="1:3" ht="18.75" x14ac:dyDescent="0.4">
      <c r="A49" s="20" t="s">
        <v>47</v>
      </c>
      <c r="B49" s="26">
        <v>0</v>
      </c>
      <c r="C49" s="26">
        <v>0</v>
      </c>
    </row>
    <row r="50" spans="1:3" ht="18.75" x14ac:dyDescent="0.4">
      <c r="A50" s="20" t="s">
        <v>48</v>
      </c>
      <c r="B50" s="26">
        <v>0</v>
      </c>
      <c r="C50" s="26">
        <v>0</v>
      </c>
    </row>
    <row r="51" spans="1:3" ht="18.75" x14ac:dyDescent="0.4">
      <c r="A51" s="20" t="s">
        <v>49</v>
      </c>
      <c r="B51" s="26">
        <v>0</v>
      </c>
      <c r="C51" s="26">
        <v>0</v>
      </c>
    </row>
    <row r="52" spans="1:3" s="1" customFormat="1" ht="20.100000000000001" customHeight="1" x14ac:dyDescent="0.4">
      <c r="A52" s="24" t="s">
        <v>50</v>
      </c>
      <c r="B52" s="25">
        <f>+B53+B54+B57+B58+B60</f>
        <v>1000000</v>
      </c>
      <c r="C52" s="25">
        <f>+C53+C54+C57+C58+C60+C56+C61</f>
        <v>68800000</v>
      </c>
    </row>
    <row r="53" spans="1:3" ht="18.75" x14ac:dyDescent="0.4">
      <c r="A53" s="20" t="s">
        <v>51</v>
      </c>
      <c r="B53" s="26">
        <v>1000000</v>
      </c>
      <c r="C53" s="26">
        <v>17300000</v>
      </c>
    </row>
    <row r="54" spans="1:3" ht="18.75" x14ac:dyDescent="0.4">
      <c r="A54" s="20" t="s">
        <v>52</v>
      </c>
      <c r="B54" s="26"/>
      <c r="C54" s="26">
        <v>800000</v>
      </c>
    </row>
    <row r="55" spans="1:3" ht="18.75" x14ac:dyDescent="0.4">
      <c r="A55" s="20" t="s">
        <v>53</v>
      </c>
      <c r="B55" s="26"/>
      <c r="C55" s="26"/>
    </row>
    <row r="56" spans="1:3" ht="18.75" x14ac:dyDescent="0.4">
      <c r="A56" s="20" t="s">
        <v>54</v>
      </c>
      <c r="B56" s="26"/>
      <c r="C56" s="26">
        <v>7000000</v>
      </c>
    </row>
    <row r="57" spans="1:3" ht="18.75" x14ac:dyDescent="0.4">
      <c r="A57" s="20" t="s">
        <v>55</v>
      </c>
      <c r="B57" s="26"/>
      <c r="C57" s="26">
        <v>6100000</v>
      </c>
    </row>
    <row r="58" spans="1:3" ht="18.75" x14ac:dyDescent="0.4">
      <c r="A58" s="20" t="s">
        <v>56</v>
      </c>
      <c r="B58" s="26"/>
      <c r="C58" s="26">
        <v>600000</v>
      </c>
    </row>
    <row r="59" spans="1:3" ht="18.75" x14ac:dyDescent="0.4">
      <c r="A59" s="20" t="s">
        <v>57</v>
      </c>
      <c r="B59" s="26"/>
      <c r="C59" s="26"/>
    </row>
    <row r="60" spans="1:3" ht="18.75" x14ac:dyDescent="0.4">
      <c r="A60" s="20" t="s">
        <v>58</v>
      </c>
      <c r="B60" s="26"/>
      <c r="C60" s="26">
        <v>37000000</v>
      </c>
    </row>
    <row r="61" spans="1:3" ht="18.75" x14ac:dyDescent="0.4">
      <c r="A61" s="20" t="s">
        <v>59</v>
      </c>
      <c r="B61" s="26"/>
      <c r="C61" s="26"/>
    </row>
    <row r="62" spans="1:3" s="1" customFormat="1" ht="20.100000000000001" customHeight="1" x14ac:dyDescent="0.4">
      <c r="A62" s="24" t="s">
        <v>60</v>
      </c>
      <c r="B62" s="25">
        <f>+B63</f>
        <v>0</v>
      </c>
      <c r="C62" s="25">
        <f>+C63+C64</f>
        <v>10750000</v>
      </c>
    </row>
    <row r="63" spans="1:3" ht="18.75" x14ac:dyDescent="0.4">
      <c r="A63" s="20" t="s">
        <v>61</v>
      </c>
      <c r="B63" s="26">
        <v>0</v>
      </c>
      <c r="C63" s="26">
        <v>5000000</v>
      </c>
    </row>
    <row r="64" spans="1:3" ht="18.75" x14ac:dyDescent="0.4">
      <c r="A64" s="20" t="s">
        <v>62</v>
      </c>
      <c r="B64" s="26">
        <v>0</v>
      </c>
      <c r="C64" s="26">
        <v>5750000</v>
      </c>
    </row>
    <row r="65" spans="1:3" ht="18.75" x14ac:dyDescent="0.4">
      <c r="A65" s="20" t="s">
        <v>63</v>
      </c>
      <c r="B65" s="26">
        <v>0</v>
      </c>
      <c r="C65" s="26">
        <v>0</v>
      </c>
    </row>
    <row r="66" spans="1:3" ht="18.75" x14ac:dyDescent="0.4">
      <c r="A66" s="20" t="s">
        <v>64</v>
      </c>
      <c r="B66" s="26">
        <v>0</v>
      </c>
      <c r="C66" s="26">
        <v>0</v>
      </c>
    </row>
    <row r="67" spans="1:3" s="1" customFormat="1" ht="20.100000000000001" customHeight="1" x14ac:dyDescent="0.4">
      <c r="A67" s="24" t="s">
        <v>65</v>
      </c>
      <c r="B67" s="25">
        <v>0</v>
      </c>
      <c r="C67" s="25">
        <v>0</v>
      </c>
    </row>
    <row r="68" spans="1:3" ht="18.75" x14ac:dyDescent="0.4">
      <c r="A68" s="20" t="s">
        <v>66</v>
      </c>
      <c r="B68" s="26">
        <v>0</v>
      </c>
      <c r="C68" s="26">
        <v>0</v>
      </c>
    </row>
    <row r="69" spans="1:3" ht="18.75" x14ac:dyDescent="0.4">
      <c r="A69" s="20" t="s">
        <v>67</v>
      </c>
      <c r="B69" s="26">
        <v>0</v>
      </c>
      <c r="C69" s="26">
        <v>0</v>
      </c>
    </row>
    <row r="70" spans="1:3" s="1" customFormat="1" ht="20.100000000000001" customHeight="1" x14ac:dyDescent="0.4">
      <c r="A70" s="24" t="s">
        <v>68</v>
      </c>
      <c r="B70" s="25">
        <v>0</v>
      </c>
      <c r="C70" s="25">
        <v>0</v>
      </c>
    </row>
    <row r="71" spans="1:3" ht="18.75" x14ac:dyDescent="0.4">
      <c r="A71" s="20" t="s">
        <v>69</v>
      </c>
      <c r="B71" s="26">
        <v>0</v>
      </c>
      <c r="C71" s="26">
        <v>0</v>
      </c>
    </row>
    <row r="72" spans="1:3" ht="18.75" x14ac:dyDescent="0.4">
      <c r="A72" s="20" t="s">
        <v>70</v>
      </c>
      <c r="B72" s="26">
        <v>0</v>
      </c>
      <c r="C72" s="26">
        <v>0</v>
      </c>
    </row>
    <row r="73" spans="1:3" ht="18.75" x14ac:dyDescent="0.4">
      <c r="A73" s="20" t="s">
        <v>71</v>
      </c>
      <c r="B73" s="26">
        <v>0</v>
      </c>
      <c r="C73" s="26">
        <v>0</v>
      </c>
    </row>
    <row r="74" spans="1:3" s="1" customFormat="1" ht="20.100000000000001" customHeight="1" x14ac:dyDescent="0.4">
      <c r="A74" s="24" t="s">
        <v>72</v>
      </c>
      <c r="B74" s="25">
        <v>0</v>
      </c>
      <c r="C74" s="25">
        <v>0</v>
      </c>
    </row>
    <row r="75" spans="1:3" ht="18.75" x14ac:dyDescent="0.4">
      <c r="A75" s="21" t="s">
        <v>73</v>
      </c>
      <c r="B75" s="19">
        <v>0</v>
      </c>
      <c r="C75" s="19">
        <v>0</v>
      </c>
    </row>
    <row r="76" spans="1:3" ht="18.75" x14ac:dyDescent="0.4">
      <c r="A76" s="20" t="s">
        <v>74</v>
      </c>
      <c r="B76" s="26">
        <v>0</v>
      </c>
      <c r="C76" s="26">
        <v>0</v>
      </c>
    </row>
    <row r="77" spans="1:3" ht="18.75" x14ac:dyDescent="0.4">
      <c r="A77" s="20" t="s">
        <v>75</v>
      </c>
      <c r="B77" s="26">
        <v>0</v>
      </c>
      <c r="C77" s="26">
        <v>0</v>
      </c>
    </row>
    <row r="78" spans="1:3" s="1" customFormat="1" ht="20.100000000000001" customHeight="1" x14ac:dyDescent="0.4">
      <c r="A78" s="24" t="s">
        <v>76</v>
      </c>
      <c r="B78" s="25">
        <v>0</v>
      </c>
      <c r="C78" s="25">
        <v>0</v>
      </c>
    </row>
    <row r="79" spans="1:3" ht="18.75" x14ac:dyDescent="0.4">
      <c r="A79" s="20" t="s">
        <v>77</v>
      </c>
      <c r="B79" s="26">
        <v>0</v>
      </c>
      <c r="C79" s="26">
        <v>0</v>
      </c>
    </row>
    <row r="80" spans="1:3" ht="18.75" x14ac:dyDescent="0.4">
      <c r="A80" s="20" t="s">
        <v>78</v>
      </c>
      <c r="B80" s="26">
        <v>0</v>
      </c>
      <c r="C80" s="26">
        <v>0</v>
      </c>
    </row>
    <row r="81" spans="1:3" s="1" customFormat="1" ht="20.100000000000001" customHeight="1" x14ac:dyDescent="0.4">
      <c r="A81" s="24" t="s">
        <v>79</v>
      </c>
      <c r="B81" s="25">
        <v>0</v>
      </c>
      <c r="C81" s="25">
        <v>0</v>
      </c>
    </row>
    <row r="82" spans="1:3" ht="18.75" x14ac:dyDescent="0.4">
      <c r="A82" s="20" t="s">
        <v>80</v>
      </c>
      <c r="B82" s="26">
        <v>0</v>
      </c>
      <c r="C82" s="26">
        <v>0</v>
      </c>
    </row>
    <row r="83" spans="1:3" ht="20.100000000000001" customHeight="1" x14ac:dyDescent="0.4">
      <c r="A83" s="22" t="s">
        <v>81</v>
      </c>
      <c r="B83" s="23">
        <f>+B10+B16+B26+B36+B52+B62</f>
        <v>217317150</v>
      </c>
      <c r="C83" s="23">
        <f>SUM(C10+C16+C26+C36+C52+C62)</f>
        <v>499204931.82999998</v>
      </c>
    </row>
    <row r="85" spans="1:3" ht="20.100000000000001" customHeight="1" x14ac:dyDescent="0.4">
      <c r="A85" t="s">
        <v>106</v>
      </c>
    </row>
    <row r="86" spans="1:3" ht="20.100000000000001" customHeight="1" x14ac:dyDescent="0.4">
      <c r="A86" s="31" t="s">
        <v>118</v>
      </c>
      <c r="B86" s="31"/>
    </row>
    <row r="87" spans="1:3" ht="20.100000000000001" customHeight="1" x14ac:dyDescent="0.4">
      <c r="A87" s="54" t="s">
        <v>108</v>
      </c>
      <c r="B87" s="54"/>
      <c r="C87" s="54"/>
    </row>
    <row r="88" spans="1:3" ht="20.100000000000001" customHeight="1" x14ac:dyDescent="0.4">
      <c r="A88" s="31" t="s">
        <v>109</v>
      </c>
      <c r="B88" s="31"/>
    </row>
    <row r="89" spans="1:3" ht="20.100000000000001" customHeight="1" x14ac:dyDescent="0.4">
      <c r="A89" s="55" t="s">
        <v>110</v>
      </c>
      <c r="B89" s="55"/>
      <c r="C89" s="55"/>
    </row>
    <row r="90" spans="1:3" ht="20.100000000000001" customHeight="1" x14ac:dyDescent="0.4">
      <c r="A90" s="54" t="s">
        <v>111</v>
      </c>
      <c r="B90" s="54"/>
      <c r="C90" s="54"/>
    </row>
    <row r="91" spans="1:3" ht="20.100000000000001" customHeight="1" x14ac:dyDescent="0.4">
      <c r="A91" s="31" t="s">
        <v>112</v>
      </c>
      <c r="B91" s="31"/>
    </row>
    <row r="97" spans="1:3" ht="18.75" x14ac:dyDescent="0.4">
      <c r="A97" s="69"/>
    </row>
    <row r="98" spans="1:3" ht="18.75" x14ac:dyDescent="0.4">
      <c r="A98" s="41"/>
      <c r="B98"/>
      <c r="C98"/>
    </row>
    <row r="99" spans="1:3" ht="18.75" x14ac:dyDescent="0.4">
      <c r="A99" s="40"/>
      <c r="B99"/>
      <c r="C99"/>
    </row>
    <row r="100" spans="1:3" ht="14.25" customHeight="1" x14ac:dyDescent="0.4">
      <c r="A100" s="69"/>
      <c r="B100"/>
      <c r="C100"/>
    </row>
    <row r="101" spans="1:3" ht="21.75" x14ac:dyDescent="0.4">
      <c r="A101" s="41"/>
      <c r="B101" s="3"/>
      <c r="C101" s="4"/>
    </row>
    <row r="102" spans="1:3" ht="15.75" x14ac:dyDescent="0.25">
      <c r="A102" s="5"/>
      <c r="B102" s="42"/>
      <c r="C102" s="42"/>
    </row>
    <row r="103" spans="1:3" ht="15.75" x14ac:dyDescent="0.25">
      <c r="A103" s="6"/>
      <c r="B103" s="43"/>
      <c r="C103" s="43"/>
    </row>
    <row r="105" spans="1:3" ht="26.25" customHeight="1" x14ac:dyDescent="0.25"/>
    <row r="106" spans="1:3" ht="33.75" customHeight="1" x14ac:dyDescent="0.25"/>
  </sheetData>
  <mergeCells count="13">
    <mergeCell ref="B102:C102"/>
    <mergeCell ref="B103:C103"/>
    <mergeCell ref="A2:C2"/>
    <mergeCell ref="A3:C3"/>
    <mergeCell ref="A4:C4"/>
    <mergeCell ref="A5:C5"/>
    <mergeCell ref="A6:C6"/>
    <mergeCell ref="A7:A8"/>
    <mergeCell ref="B7:B8"/>
    <mergeCell ref="C7:C8"/>
    <mergeCell ref="A87:C87"/>
    <mergeCell ref="A89:C89"/>
    <mergeCell ref="A90:C90"/>
  </mergeCells>
  <printOptions horizontalCentered="1"/>
  <pageMargins left="0.1" right="0.1" top="0.22" bottom="0.17" header="0.17" footer="0.17"/>
  <pageSetup paperSize="5" scale="7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FF958-152A-485E-B48B-64D2FE3A7302}">
  <dimension ref="A1:Q114"/>
  <sheetViews>
    <sheetView showGridLines="0" topLeftCell="A77" zoomScale="70" zoomScaleNormal="70" zoomScaleSheetLayoutView="80" workbookViewId="0">
      <selection activeCell="B102" sqref="B102"/>
    </sheetView>
  </sheetViews>
  <sheetFormatPr baseColWidth="10" defaultColWidth="11.42578125" defaultRowHeight="15" x14ac:dyDescent="0.25"/>
  <cols>
    <col min="1" max="1" width="61.5703125" customWidth="1"/>
    <col min="2" max="2" width="23" customWidth="1"/>
    <col min="3" max="3" width="25.140625" customWidth="1"/>
    <col min="4" max="4" width="19.28515625" customWidth="1"/>
    <col min="5" max="5" width="21" bestFit="1" customWidth="1"/>
    <col min="6" max="6" width="22.5703125" customWidth="1"/>
    <col min="7" max="15" width="19.7109375" customWidth="1"/>
    <col min="16" max="16" width="21.28515625" bestFit="1" customWidth="1"/>
  </cols>
  <sheetData>
    <row r="1" spans="1:17" ht="28.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7" ht="21" customHeight="1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7" ht="18.75" x14ac:dyDescent="0.25">
      <c r="A3" s="49">
        <v>2023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7" ht="15.75" customHeight="1" x14ac:dyDescent="0.25">
      <c r="A4" s="47" t="s">
        <v>82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7" ht="15.75" customHeight="1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7" ht="25.5" customHeight="1" x14ac:dyDescent="0.25">
      <c r="A6" s="56" t="s">
        <v>4</v>
      </c>
      <c r="B6" s="57" t="s">
        <v>5</v>
      </c>
      <c r="C6" s="57" t="s">
        <v>6</v>
      </c>
      <c r="D6" s="59" t="s">
        <v>83</v>
      </c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1"/>
    </row>
    <row r="7" spans="1:17" ht="18.75" x14ac:dyDescent="0.4">
      <c r="A7" s="56"/>
      <c r="B7" s="58"/>
      <c r="C7" s="58"/>
      <c r="D7" s="29" t="s">
        <v>84</v>
      </c>
      <c r="E7" s="29" t="s">
        <v>85</v>
      </c>
      <c r="F7" s="29" t="s">
        <v>86</v>
      </c>
      <c r="G7" s="29" t="s">
        <v>87</v>
      </c>
      <c r="H7" s="29" t="s">
        <v>88</v>
      </c>
      <c r="I7" s="29" t="s">
        <v>89</v>
      </c>
      <c r="J7" s="29" t="s">
        <v>90</v>
      </c>
      <c r="K7" s="29" t="s">
        <v>91</v>
      </c>
      <c r="L7" s="29" t="s">
        <v>92</v>
      </c>
      <c r="M7" s="29" t="s">
        <v>93</v>
      </c>
      <c r="N7" s="29" t="s">
        <v>94</v>
      </c>
      <c r="O7" s="29" t="s">
        <v>95</v>
      </c>
      <c r="P7" s="29" t="s">
        <v>96</v>
      </c>
    </row>
    <row r="8" spans="1:17" ht="18.75" x14ac:dyDescent="0.4">
      <c r="A8" s="30" t="s">
        <v>7</v>
      </c>
      <c r="B8" s="31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3"/>
    </row>
    <row r="9" spans="1:17" s="1" customFormat="1" ht="20.100000000000001" customHeight="1" x14ac:dyDescent="0.4">
      <c r="A9" s="24" t="s">
        <v>8</v>
      </c>
      <c r="B9" s="25">
        <f>+B10+B11+B12+B13+B14</f>
        <v>170992138</v>
      </c>
      <c r="C9" s="25">
        <f>+C10+C11+C12+C13+C14</f>
        <v>230992138</v>
      </c>
      <c r="D9" s="25">
        <f>SUM(D10:D14)</f>
        <v>8696672.3699999992</v>
      </c>
      <c r="E9" s="25">
        <f>SUM(E10:E14)</f>
        <v>8803966.4100000001</v>
      </c>
      <c r="F9" s="25">
        <f t="shared" ref="F9:M9" si="0">SUM(F10:F14)</f>
        <v>8844801.7400000002</v>
      </c>
      <c r="G9" s="25">
        <f>SUM(G10:G14)</f>
        <v>9638664.5500000007</v>
      </c>
      <c r="H9" s="25">
        <f>SUM(H10:H14)</f>
        <v>13621043.790000001</v>
      </c>
      <c r="I9" s="25">
        <f>SUM(I10:I14)</f>
        <v>9309710.2199999988</v>
      </c>
      <c r="J9" s="25">
        <f t="shared" si="0"/>
        <v>9896348.1199999992</v>
      </c>
      <c r="K9" s="25">
        <f t="shared" si="0"/>
        <v>9803550.0899999999</v>
      </c>
      <c r="L9" s="25">
        <f t="shared" si="0"/>
        <v>9933941.879999999</v>
      </c>
      <c r="M9" s="25">
        <f t="shared" si="0"/>
        <v>16039072.470000001</v>
      </c>
      <c r="N9" s="25">
        <f>SUM(N10:N14)</f>
        <v>18663098.619999997</v>
      </c>
      <c r="O9" s="25">
        <f>SUM(O10:O14)</f>
        <v>0</v>
      </c>
      <c r="P9" s="25">
        <f>SUM(D9:O9)</f>
        <v>123250870.25999999</v>
      </c>
      <c r="Q9" s="8"/>
    </row>
    <row r="10" spans="1:17" s="1" customFormat="1" ht="20.100000000000001" customHeight="1" x14ac:dyDescent="0.4">
      <c r="A10" s="20" t="s">
        <v>9</v>
      </c>
      <c r="B10" s="26">
        <v>98457571</v>
      </c>
      <c r="C10" s="26">
        <v>150424571</v>
      </c>
      <c r="D10" s="26">
        <v>6643666.6699999999</v>
      </c>
      <c r="E10" s="26">
        <v>6718966.6699999999</v>
      </c>
      <c r="F10" s="26">
        <v>6492466.6699999999</v>
      </c>
      <c r="G10" s="26">
        <v>7494144.25</v>
      </c>
      <c r="H10" s="26">
        <v>6996000</v>
      </c>
      <c r="I10" s="26">
        <v>7070995.3899999997</v>
      </c>
      <c r="J10" s="26">
        <v>7333533.9199999999</v>
      </c>
      <c r="K10" s="26">
        <v>7435300</v>
      </c>
      <c r="L10" s="26">
        <v>7314500</v>
      </c>
      <c r="M10" s="26">
        <v>7294087.5499999998</v>
      </c>
      <c r="N10" s="26">
        <v>15600460.449999999</v>
      </c>
      <c r="O10" s="26"/>
      <c r="P10" s="26">
        <f>SUM(D10:O10)</f>
        <v>86394121.570000008</v>
      </c>
    </row>
    <row r="11" spans="1:17" s="1" customFormat="1" ht="20.100000000000001" customHeight="1" x14ac:dyDescent="0.4">
      <c r="A11" s="20" t="s">
        <v>10</v>
      </c>
      <c r="B11" s="26">
        <v>56099819</v>
      </c>
      <c r="C11" s="26">
        <v>59439819</v>
      </c>
      <c r="D11" s="26">
        <v>1071000</v>
      </c>
      <c r="E11" s="26">
        <v>1091766.67</v>
      </c>
      <c r="F11" s="26">
        <v>1392666.67</v>
      </c>
      <c r="G11" s="26">
        <v>1089000</v>
      </c>
      <c r="H11" s="26">
        <v>5582319.46</v>
      </c>
      <c r="I11" s="26">
        <v>1189000</v>
      </c>
      <c r="J11" s="26">
        <v>1503466.67</v>
      </c>
      <c r="K11" s="26">
        <v>1260000</v>
      </c>
      <c r="L11" s="26">
        <v>1529000</v>
      </c>
      <c r="M11" s="26">
        <v>7669000</v>
      </c>
      <c r="N11" s="26">
        <v>1756361.09</v>
      </c>
      <c r="O11" s="26"/>
      <c r="P11" s="26">
        <f>SUM(D11:O11)</f>
        <v>25133580.559999999</v>
      </c>
    </row>
    <row r="12" spans="1:17" s="1" customFormat="1" ht="20.100000000000001" customHeight="1" x14ac:dyDescent="0.4">
      <c r="A12" s="20" t="s">
        <v>11</v>
      </c>
      <c r="B12" s="26">
        <v>486000</v>
      </c>
      <c r="C12" s="26">
        <v>486000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>
        <v>17919.490000000002</v>
      </c>
      <c r="O12" s="26"/>
      <c r="P12" s="26">
        <f>SUM(D12:N12)</f>
        <v>17919.490000000002</v>
      </c>
    </row>
    <row r="13" spans="1:17" s="1" customFormat="1" ht="20.100000000000001" customHeight="1" x14ac:dyDescent="0.4">
      <c r="A13" s="20" t="s">
        <v>12</v>
      </c>
      <c r="B13" s="26">
        <v>2980000</v>
      </c>
      <c r="C13" s="26">
        <v>80000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>
        <f>SUM(D13:N13)</f>
        <v>0</v>
      </c>
    </row>
    <row r="14" spans="1:17" s="1" customFormat="1" ht="20.100000000000001" customHeight="1" x14ac:dyDescent="0.4">
      <c r="A14" s="20" t="s">
        <v>13</v>
      </c>
      <c r="B14" s="26">
        <v>12968748</v>
      </c>
      <c r="C14" s="26">
        <v>20561748</v>
      </c>
      <c r="D14" s="26">
        <v>982005.7</v>
      </c>
      <c r="E14" s="26">
        <v>993233.07</v>
      </c>
      <c r="F14" s="26">
        <v>959668.4</v>
      </c>
      <c r="G14" s="26">
        <v>1055520.3</v>
      </c>
      <c r="H14" s="26">
        <v>1042724.33</v>
      </c>
      <c r="I14" s="26">
        <v>1049714.83</v>
      </c>
      <c r="J14" s="26">
        <v>1059347.53</v>
      </c>
      <c r="K14" s="26">
        <v>1108250.0900000001</v>
      </c>
      <c r="L14" s="26">
        <v>1090441.8799999999</v>
      </c>
      <c r="M14" s="26">
        <v>1075984.92</v>
      </c>
      <c r="N14" s="26">
        <v>1288357.5900000001</v>
      </c>
      <c r="O14" s="26"/>
      <c r="P14" s="26">
        <f>SUM(D14:O14)</f>
        <v>11705248.639999999</v>
      </c>
    </row>
    <row r="15" spans="1:17" s="1" customFormat="1" ht="20.100000000000001" customHeight="1" x14ac:dyDescent="0.4">
      <c r="A15" s="24" t="s">
        <v>14</v>
      </c>
      <c r="B15" s="25">
        <f>+B16+B17+B18+B19+B20+B21+B22+B23+B24</f>
        <v>32866912</v>
      </c>
      <c r="C15" s="25">
        <f>+C16+C17+C18+C19+C20+C21+C22+C23+C24</f>
        <v>136404912</v>
      </c>
      <c r="D15" s="25">
        <f>SUM(D16:D24)</f>
        <v>1145863.8600000001</v>
      </c>
      <c r="E15" s="25">
        <f>SUM(E16:E24)</f>
        <v>1596230.46</v>
      </c>
      <c r="F15" s="25">
        <f t="shared" ref="F15:M15" si="1">SUM(F16:F24)</f>
        <v>4278759.3699999992</v>
      </c>
      <c r="G15" s="25">
        <f>SUM(G16:G24)</f>
        <v>2665477.1399999997</v>
      </c>
      <c r="H15" s="25">
        <f>SUM(H16:H24)</f>
        <v>3700666.85</v>
      </c>
      <c r="I15" s="25">
        <f>SUM(I16:I24)</f>
        <v>2734210.36</v>
      </c>
      <c r="J15" s="25">
        <f t="shared" si="1"/>
        <v>3183218.76</v>
      </c>
      <c r="K15" s="25">
        <f t="shared" si="1"/>
        <v>6305895.0600000005</v>
      </c>
      <c r="L15" s="25">
        <f t="shared" si="1"/>
        <v>5739255.1699999999</v>
      </c>
      <c r="M15" s="25">
        <f t="shared" si="1"/>
        <v>2758233.56</v>
      </c>
      <c r="N15" s="25">
        <f>SUM(N16:N24)</f>
        <v>6349842.8300000001</v>
      </c>
      <c r="O15" s="25">
        <f t="shared" ref="O15" si="2">SUM(O16:O24)</f>
        <v>0</v>
      </c>
      <c r="P15" s="25">
        <f>SUM(D15:O15)</f>
        <v>40457653.420000002</v>
      </c>
      <c r="Q15" s="8"/>
    </row>
    <row r="16" spans="1:17" s="1" customFormat="1" ht="20.100000000000001" customHeight="1" x14ac:dyDescent="0.4">
      <c r="A16" s="20" t="s">
        <v>15</v>
      </c>
      <c r="B16" s="26">
        <v>9327000</v>
      </c>
      <c r="C16" s="26">
        <v>6627000</v>
      </c>
      <c r="D16" s="26">
        <v>416132.25</v>
      </c>
      <c r="E16" s="26">
        <v>170075.63</v>
      </c>
      <c r="F16" s="26">
        <v>679296.48</v>
      </c>
      <c r="G16" s="26">
        <v>346959.42</v>
      </c>
      <c r="H16" s="26">
        <v>320334.11</v>
      </c>
      <c r="I16" s="26">
        <v>274424.56</v>
      </c>
      <c r="J16" s="26">
        <v>977435.65</v>
      </c>
      <c r="K16" s="26">
        <v>263516.43</v>
      </c>
      <c r="L16" s="26">
        <v>602650.80000000005</v>
      </c>
      <c r="M16" s="26">
        <v>186343.5</v>
      </c>
      <c r="N16" s="26">
        <v>617809.51</v>
      </c>
      <c r="O16" s="26"/>
      <c r="P16" s="26">
        <f>SUM(D16:O16)</f>
        <v>4854978.34</v>
      </c>
    </row>
    <row r="17" spans="1:17" s="1" customFormat="1" ht="20.100000000000001" customHeight="1" x14ac:dyDescent="0.4">
      <c r="A17" s="20" t="s">
        <v>16</v>
      </c>
      <c r="B17" s="26">
        <v>1455000</v>
      </c>
      <c r="C17" s="26">
        <v>2872000</v>
      </c>
      <c r="D17" s="26"/>
      <c r="E17" s="26"/>
      <c r="F17" s="26">
        <v>53483.5</v>
      </c>
      <c r="G17" s="26">
        <v>617967.42000000004</v>
      </c>
      <c r="H17" s="26"/>
      <c r="I17" s="26"/>
      <c r="J17" s="26">
        <v>93216.6</v>
      </c>
      <c r="K17" s="26">
        <v>5000</v>
      </c>
      <c r="L17" s="26">
        <v>46630.400000000001</v>
      </c>
      <c r="M17" s="26">
        <v>23998</v>
      </c>
      <c r="N17" s="26">
        <v>5000</v>
      </c>
      <c r="O17" s="26"/>
      <c r="P17" s="26">
        <f t="shared" ref="P17:P24" si="3">SUM(D17:O17)</f>
        <v>845295.92</v>
      </c>
    </row>
    <row r="18" spans="1:17" s="1" customFormat="1" ht="20.100000000000001" customHeight="1" x14ac:dyDescent="0.4">
      <c r="A18" s="20" t="s">
        <v>17</v>
      </c>
      <c r="B18" s="26">
        <v>2200000</v>
      </c>
      <c r="C18" s="26">
        <v>3299706</v>
      </c>
      <c r="D18" s="26"/>
      <c r="E18" s="26">
        <v>216544.32</v>
      </c>
      <c r="F18" s="26"/>
      <c r="G18" s="26"/>
      <c r="H18" s="26">
        <v>534861.6</v>
      </c>
      <c r="I18" s="26"/>
      <c r="J18" s="26"/>
      <c r="K18" s="26">
        <v>54362.28</v>
      </c>
      <c r="L18" s="26"/>
      <c r="M18" s="26">
        <v>517936.25</v>
      </c>
      <c r="N18" s="26">
        <v>1384992.18</v>
      </c>
      <c r="O18" s="26"/>
      <c r="P18" s="26">
        <f t="shared" si="3"/>
        <v>2708696.63</v>
      </c>
    </row>
    <row r="19" spans="1:17" s="1" customFormat="1" ht="20.100000000000001" customHeight="1" x14ac:dyDescent="0.4">
      <c r="A19" s="20" t="s">
        <v>18</v>
      </c>
      <c r="B19" s="26">
        <v>1524000</v>
      </c>
      <c r="C19" s="26">
        <v>2224000</v>
      </c>
      <c r="D19" s="26"/>
      <c r="E19" s="26">
        <v>73505.850000000006</v>
      </c>
      <c r="F19" s="26"/>
      <c r="G19" s="26">
        <v>64000</v>
      </c>
      <c r="H19" s="26">
        <v>133335.62</v>
      </c>
      <c r="I19" s="26">
        <v>12000</v>
      </c>
      <c r="J19" s="26"/>
      <c r="K19" s="26"/>
      <c r="L19" s="26"/>
      <c r="M19" s="26">
        <v>219922.77</v>
      </c>
      <c r="N19" s="26">
        <v>330295.52</v>
      </c>
      <c r="O19" s="26"/>
      <c r="P19" s="26">
        <f t="shared" si="3"/>
        <v>833059.76</v>
      </c>
    </row>
    <row r="20" spans="1:17" s="1" customFormat="1" ht="20.100000000000001" customHeight="1" x14ac:dyDescent="0.4">
      <c r="A20" s="20" t="s">
        <v>19</v>
      </c>
      <c r="B20" s="26"/>
      <c r="C20" s="26">
        <v>40100294</v>
      </c>
      <c r="D20" s="26"/>
      <c r="E20" s="26">
        <v>1081600.67</v>
      </c>
      <c r="F20" s="26">
        <v>61950</v>
      </c>
      <c r="G20" s="26"/>
      <c r="H20" s="26">
        <v>883219.59</v>
      </c>
      <c r="I20" s="26">
        <v>217646.84</v>
      </c>
      <c r="J20" s="26"/>
      <c r="K20" s="26">
        <v>3444402.49</v>
      </c>
      <c r="L20" s="26">
        <v>469980.04</v>
      </c>
      <c r="M20" s="26"/>
      <c r="N20" s="26"/>
      <c r="O20" s="26"/>
      <c r="P20" s="26">
        <f t="shared" si="3"/>
        <v>6158799.6299999999</v>
      </c>
    </row>
    <row r="21" spans="1:17" s="1" customFormat="1" ht="20.100000000000001" customHeight="1" x14ac:dyDescent="0.4">
      <c r="A21" s="20" t="s">
        <v>20</v>
      </c>
      <c r="B21" s="26">
        <v>8500000</v>
      </c>
      <c r="C21" s="26">
        <v>14700000</v>
      </c>
      <c r="D21" s="26">
        <v>674978.64</v>
      </c>
      <c r="E21" s="26"/>
      <c r="F21" s="26">
        <v>713031.51</v>
      </c>
      <c r="G21" s="26">
        <v>685940.43</v>
      </c>
      <c r="H21" s="26">
        <v>830586.74</v>
      </c>
      <c r="I21" s="26">
        <v>1116141.42</v>
      </c>
      <c r="J21" s="26">
        <v>921380.8</v>
      </c>
      <c r="K21" s="26">
        <v>1336653.8</v>
      </c>
      <c r="L21" s="26">
        <v>2821370.79</v>
      </c>
      <c r="M21" s="26">
        <v>1307171.72</v>
      </c>
      <c r="N21" s="26">
        <v>921888.24</v>
      </c>
      <c r="O21" s="26"/>
      <c r="P21" s="26">
        <f t="shared" si="3"/>
        <v>11329144.09</v>
      </c>
    </row>
    <row r="22" spans="1:17" s="1" customFormat="1" ht="20.100000000000001" customHeight="1" x14ac:dyDescent="0.4">
      <c r="A22" s="20" t="s">
        <v>21</v>
      </c>
      <c r="B22" s="26">
        <v>482415</v>
      </c>
      <c r="C22" s="26">
        <v>4282415</v>
      </c>
      <c r="D22" s="26"/>
      <c r="E22" s="26"/>
      <c r="F22" s="26">
        <v>137324.92000000001</v>
      </c>
      <c r="G22" s="26">
        <v>29504.52</v>
      </c>
      <c r="H22" s="26">
        <v>21469.32</v>
      </c>
      <c r="I22" s="26">
        <v>2609.9699999999998</v>
      </c>
      <c r="J22" s="26">
        <v>3779.94</v>
      </c>
      <c r="K22" s="26">
        <v>219791.95</v>
      </c>
      <c r="L22" s="26">
        <v>16119.93</v>
      </c>
      <c r="M22" s="26">
        <v>96849.26</v>
      </c>
      <c r="N22" s="26">
        <v>50220.21</v>
      </c>
      <c r="O22" s="26"/>
      <c r="P22" s="26">
        <f t="shared" si="3"/>
        <v>577670.0199999999</v>
      </c>
    </row>
    <row r="23" spans="1:17" s="1" customFormat="1" ht="18.75" x14ac:dyDescent="0.4">
      <c r="A23" s="20" t="s">
        <v>22</v>
      </c>
      <c r="B23" s="26">
        <v>6078497</v>
      </c>
      <c r="C23" s="26">
        <v>41503497</v>
      </c>
      <c r="D23" s="26">
        <v>54752.97</v>
      </c>
      <c r="E23" s="26">
        <v>54503.99</v>
      </c>
      <c r="F23" s="26">
        <v>1671549.44</v>
      </c>
      <c r="G23" s="26">
        <v>322206.36</v>
      </c>
      <c r="H23" s="26">
        <v>494359.23</v>
      </c>
      <c r="I23" s="26">
        <v>308090</v>
      </c>
      <c r="J23" s="26">
        <v>458001.79</v>
      </c>
      <c r="K23" s="26">
        <v>894024.71</v>
      </c>
      <c r="L23" s="26">
        <v>604394.16</v>
      </c>
      <c r="M23" s="26">
        <v>309004.86</v>
      </c>
      <c r="N23" s="26">
        <v>1312134.2</v>
      </c>
      <c r="O23" s="26"/>
      <c r="P23" s="26">
        <f t="shared" si="3"/>
        <v>6483021.7100000009</v>
      </c>
    </row>
    <row r="24" spans="1:17" s="1" customFormat="1" ht="20.100000000000001" customHeight="1" x14ac:dyDescent="0.4">
      <c r="A24" s="20" t="s">
        <v>23</v>
      </c>
      <c r="B24" s="26">
        <v>3300000</v>
      </c>
      <c r="C24" s="26">
        <v>20796000</v>
      </c>
      <c r="D24" s="26"/>
      <c r="E24" s="26"/>
      <c r="F24" s="26">
        <v>962123.52</v>
      </c>
      <c r="G24" s="26">
        <v>598898.99</v>
      </c>
      <c r="H24" s="26">
        <v>482500.64</v>
      </c>
      <c r="I24" s="26">
        <v>803297.57</v>
      </c>
      <c r="J24" s="26">
        <v>729403.98</v>
      </c>
      <c r="K24" s="26">
        <v>88143.4</v>
      </c>
      <c r="L24" s="26">
        <v>1178109.05</v>
      </c>
      <c r="M24" s="26">
        <v>97007.2</v>
      </c>
      <c r="N24" s="26">
        <v>1727502.97</v>
      </c>
      <c r="O24" s="26"/>
      <c r="P24" s="26">
        <f t="shared" si="3"/>
        <v>6666987.3199999994</v>
      </c>
    </row>
    <row r="25" spans="1:17" s="1" customFormat="1" ht="20.100000000000001" customHeight="1" x14ac:dyDescent="0.4">
      <c r="A25" s="24" t="s">
        <v>24</v>
      </c>
      <c r="B25" s="25">
        <f>+B26+B27+B28+B29+B30+B31+B32+B34</f>
        <v>7958100</v>
      </c>
      <c r="C25" s="25">
        <f>+C26+C27+C28+C29+C30+C31+C32+C34</f>
        <v>44053881.829999998</v>
      </c>
      <c r="D25" s="25">
        <f>SUM(D26:D34)</f>
        <v>298200</v>
      </c>
      <c r="E25" s="25">
        <f>SUM(E26:E34)</f>
        <v>284700</v>
      </c>
      <c r="F25" s="25">
        <f t="shared" ref="F25:N25" si="4">SUM(F26:F34)</f>
        <v>1723737.85</v>
      </c>
      <c r="G25" s="25">
        <f>SUM(G26:G34)</f>
        <v>1299075.51</v>
      </c>
      <c r="H25" s="25">
        <f>SUM(H26:H34)</f>
        <v>1456384.03</v>
      </c>
      <c r="I25" s="25">
        <f>SUM(I26:I34)</f>
        <v>853734.17</v>
      </c>
      <c r="J25" s="25">
        <f t="shared" si="4"/>
        <v>1626461.88</v>
      </c>
      <c r="K25" s="25">
        <f t="shared" si="4"/>
        <v>1095415.6400000001</v>
      </c>
      <c r="L25" s="25">
        <f t="shared" si="4"/>
        <v>2412164.7000000002</v>
      </c>
      <c r="M25" s="25">
        <f t="shared" si="4"/>
        <v>481241.4</v>
      </c>
      <c r="N25" s="25">
        <f>SUM(N26:N34)</f>
        <v>3229580.58</v>
      </c>
      <c r="O25" s="25">
        <f>SUM(O26:O34)</f>
        <v>0</v>
      </c>
      <c r="P25" s="25">
        <f>SUM(D25:O25)</f>
        <v>14760695.760000002</v>
      </c>
      <c r="Q25" s="8"/>
    </row>
    <row r="26" spans="1:17" s="1" customFormat="1" ht="20.100000000000001" customHeight="1" x14ac:dyDescent="0.4">
      <c r="A26" s="20" t="s">
        <v>25</v>
      </c>
      <c r="B26" s="26">
        <v>220000</v>
      </c>
      <c r="C26" s="26">
        <v>1455000</v>
      </c>
      <c r="D26" s="26"/>
      <c r="E26" s="26"/>
      <c r="F26" s="26">
        <v>292741.74</v>
      </c>
      <c r="G26" s="26">
        <v>-47999.93</v>
      </c>
      <c r="H26" s="26">
        <v>6840.55</v>
      </c>
      <c r="I26" s="26">
        <v>9292.5</v>
      </c>
      <c r="J26" s="26">
        <v>164834.04999999999</v>
      </c>
      <c r="K26" s="26">
        <v>17432.36</v>
      </c>
      <c r="L26" s="26"/>
      <c r="M26" s="26"/>
      <c r="N26" s="26">
        <v>91538.5</v>
      </c>
      <c r="O26" s="26"/>
      <c r="P26" s="26">
        <f>SUM(D26:O26)</f>
        <v>534679.77</v>
      </c>
    </row>
    <row r="27" spans="1:17" s="1" customFormat="1" ht="20.100000000000001" customHeight="1" x14ac:dyDescent="0.4">
      <c r="A27" s="20" t="s">
        <v>26</v>
      </c>
      <c r="B27" s="26"/>
      <c r="C27" s="26">
        <v>5691000</v>
      </c>
      <c r="D27" s="26"/>
      <c r="E27" s="26"/>
      <c r="F27" s="26">
        <v>317415.21000000002</v>
      </c>
      <c r="G27" s="26"/>
      <c r="H27" s="26">
        <v>294780</v>
      </c>
      <c r="I27" s="26"/>
      <c r="J27" s="26"/>
      <c r="K27" s="26">
        <v>52274</v>
      </c>
      <c r="L27" s="26">
        <v>3681.6</v>
      </c>
      <c r="M27" s="26"/>
      <c r="N27" s="26">
        <v>4425</v>
      </c>
      <c r="O27" s="26"/>
      <c r="P27" s="26">
        <f t="shared" ref="P27:P33" si="5">SUM(D27:O27)</f>
        <v>672575.80999999994</v>
      </c>
    </row>
    <row r="28" spans="1:17" s="1" customFormat="1" ht="20.100000000000001" customHeight="1" x14ac:dyDescent="0.4">
      <c r="A28" s="20" t="s">
        <v>27</v>
      </c>
      <c r="B28" s="26">
        <v>535000</v>
      </c>
      <c r="C28" s="26">
        <v>1625000</v>
      </c>
      <c r="D28" s="26"/>
      <c r="E28" s="26"/>
      <c r="F28" s="26">
        <v>78722.11</v>
      </c>
      <c r="G28" s="26"/>
      <c r="H28" s="26">
        <v>43553.8</v>
      </c>
      <c r="I28" s="26"/>
      <c r="J28" s="26">
        <v>156881</v>
      </c>
      <c r="K28" s="26"/>
      <c r="L28" s="26">
        <v>254919.94</v>
      </c>
      <c r="M28" s="26">
        <v>81715</v>
      </c>
      <c r="N28" s="26">
        <v>366761.7</v>
      </c>
      <c r="O28" s="26"/>
      <c r="P28" s="26">
        <f t="shared" si="5"/>
        <v>982553.55</v>
      </c>
    </row>
    <row r="29" spans="1:17" s="1" customFormat="1" ht="20.100000000000001" customHeight="1" x14ac:dyDescent="0.4">
      <c r="A29" s="20" t="s">
        <v>28</v>
      </c>
      <c r="B29" s="26">
        <v>80000</v>
      </c>
      <c r="C29" s="26">
        <v>230000</v>
      </c>
      <c r="D29" s="26"/>
      <c r="E29" s="26"/>
      <c r="F29" s="26"/>
      <c r="G29" s="26"/>
      <c r="H29" s="26">
        <v>0</v>
      </c>
      <c r="I29" s="26"/>
      <c r="J29" s="26"/>
      <c r="K29" s="26"/>
      <c r="L29" s="26"/>
      <c r="M29" s="26"/>
      <c r="N29" s="26"/>
      <c r="O29" s="26"/>
      <c r="P29" s="26">
        <f t="shared" si="5"/>
        <v>0</v>
      </c>
    </row>
    <row r="30" spans="1:17" s="1" customFormat="1" ht="20.100000000000001" customHeight="1" x14ac:dyDescent="0.4">
      <c r="A30" s="20" t="s">
        <v>29</v>
      </c>
      <c r="B30" s="26">
        <v>110000</v>
      </c>
      <c r="C30" s="26">
        <v>560000</v>
      </c>
      <c r="D30" s="26"/>
      <c r="E30" s="26"/>
      <c r="F30" s="26">
        <v>5752.5</v>
      </c>
      <c r="G30" s="26">
        <v>33984</v>
      </c>
      <c r="H30" s="26">
        <v>8024</v>
      </c>
      <c r="I30" s="26"/>
      <c r="J30" s="26"/>
      <c r="K30" s="26">
        <v>73333.13</v>
      </c>
      <c r="L30" s="26">
        <v>495.6</v>
      </c>
      <c r="M30" s="26"/>
      <c r="N30" s="26">
        <v>6672.9</v>
      </c>
      <c r="O30" s="26"/>
      <c r="P30" s="26">
        <f t="shared" si="5"/>
        <v>128262.13</v>
      </c>
    </row>
    <row r="31" spans="1:17" s="1" customFormat="1" ht="20.100000000000001" customHeight="1" x14ac:dyDescent="0.4">
      <c r="A31" s="20" t="s">
        <v>30</v>
      </c>
      <c r="B31" s="26">
        <v>11000</v>
      </c>
      <c r="C31" s="26">
        <v>1071000</v>
      </c>
      <c r="D31" s="26"/>
      <c r="E31" s="26"/>
      <c r="F31" s="26"/>
      <c r="G31" s="26"/>
      <c r="H31" s="26">
        <v>2187.13</v>
      </c>
      <c r="I31" s="26"/>
      <c r="J31" s="26">
        <v>74776.600000000006</v>
      </c>
      <c r="K31" s="26">
        <v>430578.14</v>
      </c>
      <c r="L31" s="26">
        <v>24030.7</v>
      </c>
      <c r="M31" s="26">
        <v>43341.4</v>
      </c>
      <c r="N31" s="26">
        <v>13420.14</v>
      </c>
      <c r="O31" s="26"/>
      <c r="P31" s="26">
        <f>SUM(D31:O31)</f>
        <v>588334.11</v>
      </c>
    </row>
    <row r="32" spans="1:17" s="1" customFormat="1" ht="18.75" customHeight="1" x14ac:dyDescent="0.4">
      <c r="A32" s="20" t="s">
        <v>31</v>
      </c>
      <c r="B32" s="26">
        <v>6062100</v>
      </c>
      <c r="C32" s="26">
        <v>6412100</v>
      </c>
      <c r="D32" s="26">
        <v>298200</v>
      </c>
      <c r="E32" s="26">
        <v>284700</v>
      </c>
      <c r="F32" s="26">
        <v>531100</v>
      </c>
      <c r="G32" s="26">
        <v>299000</v>
      </c>
      <c r="H32" s="26">
        <v>299000</v>
      </c>
      <c r="I32" s="26">
        <v>298000</v>
      </c>
      <c r="J32" s="26">
        <v>352805.1</v>
      </c>
      <c r="K32" s="26">
        <v>359980</v>
      </c>
      <c r="L32" s="26">
        <v>1431421</v>
      </c>
      <c r="M32" s="26">
        <v>284500</v>
      </c>
      <c r="N32" s="26">
        <v>372024.1</v>
      </c>
      <c r="O32" s="26"/>
      <c r="P32" s="26">
        <f>SUM(D32:O32)</f>
        <v>4810730.1999999993</v>
      </c>
    </row>
    <row r="33" spans="1:17" s="1" customFormat="1" ht="18.75" customHeight="1" x14ac:dyDescent="0.4">
      <c r="A33" s="20" t="s">
        <v>32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>
        <f t="shared" si="5"/>
        <v>0</v>
      </c>
    </row>
    <row r="34" spans="1:17" s="1" customFormat="1" ht="18.75" customHeight="1" x14ac:dyDescent="0.4">
      <c r="A34" s="20" t="s">
        <v>33</v>
      </c>
      <c r="B34" s="26">
        <v>940000</v>
      </c>
      <c r="C34" s="26">
        <v>27009781.829999998</v>
      </c>
      <c r="D34" s="26"/>
      <c r="E34" s="26"/>
      <c r="F34" s="26">
        <v>498006.29</v>
      </c>
      <c r="G34" s="26">
        <v>1014091.44</v>
      </c>
      <c r="H34" s="26">
        <v>801998.55</v>
      </c>
      <c r="I34" s="26">
        <v>546441.67000000004</v>
      </c>
      <c r="J34" s="26">
        <v>877165.13</v>
      </c>
      <c r="K34" s="26">
        <v>161818.01</v>
      </c>
      <c r="L34" s="26">
        <v>697615.86</v>
      </c>
      <c r="M34" s="26">
        <v>71685</v>
      </c>
      <c r="N34" s="26">
        <v>2374738.2400000002</v>
      </c>
      <c r="O34" s="26"/>
      <c r="P34" s="26">
        <f>SUM(D34:O34)</f>
        <v>7043560.1900000004</v>
      </c>
    </row>
    <row r="35" spans="1:17" s="1" customFormat="1" ht="20.100000000000001" customHeight="1" x14ac:dyDescent="0.4">
      <c r="A35" s="24" t="s">
        <v>34</v>
      </c>
      <c r="B35" s="25">
        <f>+B42</f>
        <v>4500000</v>
      </c>
      <c r="C35" s="25">
        <f>+C36+C42</f>
        <v>8204000</v>
      </c>
      <c r="D35" s="25">
        <f>SUM(D36:D43)</f>
        <v>0</v>
      </c>
      <c r="E35" s="25">
        <f t="shared" ref="E35:N35" si="6">SUM(E36:E43)</f>
        <v>0</v>
      </c>
      <c r="F35" s="25">
        <f t="shared" si="6"/>
        <v>0</v>
      </c>
      <c r="G35" s="25">
        <f t="shared" si="6"/>
        <v>0</v>
      </c>
      <c r="H35" s="25">
        <f t="shared" si="6"/>
        <v>51857.18</v>
      </c>
      <c r="I35" s="25">
        <f t="shared" si="6"/>
        <v>287502.53000000003</v>
      </c>
      <c r="J35" s="25">
        <f t="shared" si="6"/>
        <v>427895.27</v>
      </c>
      <c r="K35" s="25">
        <f t="shared" si="6"/>
        <v>303812.3</v>
      </c>
      <c r="L35" s="25">
        <f t="shared" si="6"/>
        <v>897869.86</v>
      </c>
      <c r="M35" s="25">
        <f t="shared" si="6"/>
        <v>319655.93</v>
      </c>
      <c r="N35" s="25">
        <f>SUM(N36:N43)</f>
        <v>3896537.47</v>
      </c>
      <c r="O35" s="25"/>
      <c r="P35" s="25">
        <f>SUM(D35:O35)</f>
        <v>6185130.540000001</v>
      </c>
      <c r="Q35" s="8"/>
    </row>
    <row r="36" spans="1:17" s="1" customFormat="1" ht="20.100000000000001" customHeight="1" x14ac:dyDescent="0.4">
      <c r="A36" s="20" t="s">
        <v>35</v>
      </c>
      <c r="B36" s="27"/>
      <c r="C36" s="28">
        <v>1954000</v>
      </c>
      <c r="D36" s="26"/>
      <c r="E36" s="26"/>
      <c r="F36" s="26"/>
      <c r="G36" s="26"/>
      <c r="H36" s="26"/>
      <c r="I36" s="26"/>
      <c r="J36" s="26"/>
      <c r="K36" s="26"/>
      <c r="L36" s="26">
        <v>897869.86</v>
      </c>
      <c r="M36" s="26">
        <v>274400</v>
      </c>
      <c r="N36" s="26"/>
      <c r="O36" s="26"/>
      <c r="P36" s="26">
        <f t="shared" ref="P36:P50" si="7">SUM(D36:N36)</f>
        <v>1172269.8599999999</v>
      </c>
    </row>
    <row r="37" spans="1:17" s="1" customFormat="1" ht="20.100000000000001" customHeight="1" x14ac:dyDescent="0.4">
      <c r="A37" s="20" t="s">
        <v>36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>
        <f t="shared" si="7"/>
        <v>0</v>
      </c>
    </row>
    <row r="38" spans="1:17" s="1" customFormat="1" ht="20.100000000000001" customHeight="1" x14ac:dyDescent="0.4">
      <c r="A38" s="20" t="s">
        <v>37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>
        <f t="shared" si="7"/>
        <v>0</v>
      </c>
    </row>
    <row r="39" spans="1:17" s="1" customFormat="1" ht="20.100000000000001" customHeight="1" x14ac:dyDescent="0.4">
      <c r="A39" s="20" t="s">
        <v>38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>
        <f t="shared" si="7"/>
        <v>0</v>
      </c>
    </row>
    <row r="40" spans="1:17" s="1" customFormat="1" ht="20.100000000000001" customHeight="1" x14ac:dyDescent="0.4">
      <c r="A40" s="20" t="s">
        <v>39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>
        <f t="shared" si="7"/>
        <v>0</v>
      </c>
    </row>
    <row r="41" spans="1:17" s="1" customFormat="1" ht="20.100000000000001" customHeight="1" x14ac:dyDescent="0.4">
      <c r="A41" s="20" t="s">
        <v>40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>
        <f t="shared" si="7"/>
        <v>0</v>
      </c>
    </row>
    <row r="42" spans="1:17" s="1" customFormat="1" ht="20.100000000000001" customHeight="1" x14ac:dyDescent="0.4">
      <c r="A42" s="20" t="s">
        <v>41</v>
      </c>
      <c r="B42" s="26">
        <v>4500000</v>
      </c>
      <c r="C42" s="26">
        <v>6250000</v>
      </c>
      <c r="D42" s="26"/>
      <c r="E42" s="26"/>
      <c r="F42" s="26"/>
      <c r="G42" s="26"/>
      <c r="H42" s="26">
        <v>51857.18</v>
      </c>
      <c r="I42" s="26">
        <v>287502.53000000003</v>
      </c>
      <c r="J42" s="26">
        <v>427895.27</v>
      </c>
      <c r="K42" s="26">
        <v>303812.3</v>
      </c>
      <c r="L42" s="26"/>
      <c r="M42" s="26">
        <v>45255.93</v>
      </c>
      <c r="N42" s="26">
        <v>3896537.47</v>
      </c>
      <c r="O42" s="26"/>
      <c r="P42" s="26">
        <f>SUM(D42:O42)</f>
        <v>5012860.68</v>
      </c>
    </row>
    <row r="43" spans="1:17" s="1" customFormat="1" ht="20.100000000000001" customHeight="1" x14ac:dyDescent="0.4">
      <c r="A43" s="20" t="s">
        <v>42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>
        <f t="shared" si="7"/>
        <v>0</v>
      </c>
    </row>
    <row r="44" spans="1:17" s="1" customFormat="1" ht="20.100000000000001" customHeight="1" x14ac:dyDescent="0.4">
      <c r="A44" s="24" t="s">
        <v>43</v>
      </c>
      <c r="B44" s="25">
        <v>0</v>
      </c>
      <c r="C44" s="25">
        <v>0</v>
      </c>
      <c r="D44" s="25">
        <f>SUM(D45:D50)</f>
        <v>0</v>
      </c>
      <c r="E44" s="25">
        <f t="shared" ref="E44:N44" si="8">SUM(E45:E50)</f>
        <v>0</v>
      </c>
      <c r="F44" s="25">
        <f>SUM(F45:F50)</f>
        <v>0</v>
      </c>
      <c r="G44" s="25">
        <f t="shared" si="8"/>
        <v>0</v>
      </c>
      <c r="H44" s="25">
        <f t="shared" si="8"/>
        <v>0</v>
      </c>
      <c r="I44" s="25">
        <f t="shared" si="8"/>
        <v>0</v>
      </c>
      <c r="J44" s="25">
        <f t="shared" si="8"/>
        <v>0</v>
      </c>
      <c r="K44" s="25">
        <f t="shared" si="8"/>
        <v>0</v>
      </c>
      <c r="L44" s="25">
        <f t="shared" si="8"/>
        <v>0</v>
      </c>
      <c r="M44" s="25">
        <f t="shared" si="8"/>
        <v>0</v>
      </c>
      <c r="N44" s="25">
        <f t="shared" si="8"/>
        <v>0</v>
      </c>
      <c r="O44" s="25"/>
      <c r="P44" s="25">
        <f t="shared" si="7"/>
        <v>0</v>
      </c>
      <c r="Q44" s="8"/>
    </row>
    <row r="45" spans="1:17" s="1" customFormat="1" ht="20.100000000000001" customHeight="1" x14ac:dyDescent="0.4">
      <c r="A45" s="20" t="s">
        <v>44</v>
      </c>
      <c r="B45" s="26">
        <v>0</v>
      </c>
      <c r="C45" s="26">
        <v>0</v>
      </c>
      <c r="D45" s="26">
        <f>+'[1]P3 Ejecutado-Devengado'!D45</f>
        <v>0</v>
      </c>
      <c r="E45" s="26">
        <f>+'[1]P3 Ejecutado-Devengado'!M45</f>
        <v>0</v>
      </c>
      <c r="F45" s="26">
        <f>+'[1]P3 Ejecutado-Devengado'!D45</f>
        <v>0</v>
      </c>
      <c r="G45" s="26">
        <f>+'[1]P3 Ejecutado-Devengado'!O45</f>
        <v>0</v>
      </c>
      <c r="H45" s="26">
        <f>+'[1]P3 Ejecutado-Devengado'!F45</f>
        <v>0</v>
      </c>
      <c r="I45" s="26">
        <f>+'[1]P3 Ejecutado-Devengado'!Q45</f>
        <v>0</v>
      </c>
      <c r="J45" s="26">
        <f>+'[1]P3 Ejecutado-Devengado'!H45</f>
        <v>0</v>
      </c>
      <c r="K45" s="26">
        <f>+'[1]P3 Ejecutado-Devengado'!S45</f>
        <v>0</v>
      </c>
      <c r="L45" s="26">
        <f>+'[1]P3 Ejecutado-Devengado'!J45</f>
        <v>0</v>
      </c>
      <c r="M45" s="26">
        <f>+'[1]P3 Ejecutado-Devengado'!U45</f>
        <v>0</v>
      </c>
      <c r="N45" s="26">
        <f>+'[1]P3 Ejecutado-Devengado'!L45</f>
        <v>0</v>
      </c>
      <c r="O45" s="26"/>
      <c r="P45" s="26">
        <f t="shared" si="7"/>
        <v>0</v>
      </c>
    </row>
    <row r="46" spans="1:17" s="1" customFormat="1" ht="20.100000000000001" customHeight="1" x14ac:dyDescent="0.4">
      <c r="A46" s="20" t="s">
        <v>45</v>
      </c>
      <c r="B46" s="26">
        <v>0</v>
      </c>
      <c r="C46" s="26">
        <v>0</v>
      </c>
      <c r="D46" s="26">
        <f>+'[1]P3 Ejecutado-Devengado'!D46</f>
        <v>0</v>
      </c>
      <c r="E46" s="26">
        <f>+'[1]P3 Ejecutado-Devengado'!M46</f>
        <v>0</v>
      </c>
      <c r="F46" s="26">
        <f>+'[1]P3 Ejecutado-Devengado'!D46</f>
        <v>0</v>
      </c>
      <c r="G46" s="26">
        <f>+'[1]P3 Ejecutado-Devengado'!O46</f>
        <v>0</v>
      </c>
      <c r="H46" s="26">
        <f>+'[1]P3 Ejecutado-Devengado'!F46</f>
        <v>0</v>
      </c>
      <c r="I46" s="26">
        <f>+'[1]P3 Ejecutado-Devengado'!Q46</f>
        <v>0</v>
      </c>
      <c r="J46" s="26">
        <f>+'[1]P3 Ejecutado-Devengado'!H46</f>
        <v>0</v>
      </c>
      <c r="K46" s="26">
        <f>+'[1]P3 Ejecutado-Devengado'!S46</f>
        <v>0</v>
      </c>
      <c r="L46" s="26">
        <f>+'[1]P3 Ejecutado-Devengado'!J46</f>
        <v>0</v>
      </c>
      <c r="M46" s="26">
        <f>+'[1]P3 Ejecutado-Devengado'!U46</f>
        <v>0</v>
      </c>
      <c r="N46" s="26">
        <f>+'[1]P3 Ejecutado-Devengado'!L46</f>
        <v>0</v>
      </c>
      <c r="O46" s="26"/>
      <c r="P46" s="26">
        <f t="shared" si="7"/>
        <v>0</v>
      </c>
    </row>
    <row r="47" spans="1:17" s="1" customFormat="1" ht="20.100000000000001" customHeight="1" x14ac:dyDescent="0.4">
      <c r="A47" s="20" t="s">
        <v>46</v>
      </c>
      <c r="B47" s="26">
        <v>0</v>
      </c>
      <c r="C47" s="26">
        <v>0</v>
      </c>
      <c r="D47" s="26">
        <f>+'[1]P3 Ejecutado-Devengado'!D47</f>
        <v>0</v>
      </c>
      <c r="E47" s="26">
        <f>+'[1]P3 Ejecutado-Devengado'!M47</f>
        <v>0</v>
      </c>
      <c r="F47" s="26">
        <f>+'[1]P3 Ejecutado-Devengado'!D47</f>
        <v>0</v>
      </c>
      <c r="G47" s="26">
        <f>+'[1]P3 Ejecutado-Devengado'!O47</f>
        <v>0</v>
      </c>
      <c r="H47" s="26">
        <f>+'[1]P3 Ejecutado-Devengado'!F47</f>
        <v>0</v>
      </c>
      <c r="I47" s="26">
        <f>+'[1]P3 Ejecutado-Devengado'!Q47</f>
        <v>0</v>
      </c>
      <c r="J47" s="26">
        <f>+'[1]P3 Ejecutado-Devengado'!H47</f>
        <v>0</v>
      </c>
      <c r="K47" s="26">
        <f>+'[1]P3 Ejecutado-Devengado'!S47</f>
        <v>0</v>
      </c>
      <c r="L47" s="26">
        <f>+'[1]P3 Ejecutado-Devengado'!J47</f>
        <v>0</v>
      </c>
      <c r="M47" s="26">
        <f>+'[1]P3 Ejecutado-Devengado'!U47</f>
        <v>0</v>
      </c>
      <c r="N47" s="26">
        <f>+'[1]P3 Ejecutado-Devengado'!L47</f>
        <v>0</v>
      </c>
      <c r="O47" s="26"/>
      <c r="P47" s="26">
        <f t="shared" si="7"/>
        <v>0</v>
      </c>
    </row>
    <row r="48" spans="1:17" s="1" customFormat="1" ht="20.100000000000001" customHeight="1" x14ac:dyDescent="0.4">
      <c r="A48" s="20" t="s">
        <v>47</v>
      </c>
      <c r="B48" s="26">
        <v>0</v>
      </c>
      <c r="C48" s="26">
        <v>0</v>
      </c>
      <c r="D48" s="26">
        <f>+'[1]P3 Ejecutado-Devengado'!D48</f>
        <v>0</v>
      </c>
      <c r="E48" s="26">
        <f>+'[1]P3 Ejecutado-Devengado'!M48</f>
        <v>0</v>
      </c>
      <c r="F48" s="26">
        <f>+'[1]P3 Ejecutado-Devengado'!D48</f>
        <v>0</v>
      </c>
      <c r="G48" s="26">
        <f>+'[1]P3 Ejecutado-Devengado'!O48</f>
        <v>0</v>
      </c>
      <c r="H48" s="26">
        <f>+'[1]P3 Ejecutado-Devengado'!F48</f>
        <v>0</v>
      </c>
      <c r="I48" s="26">
        <f>+'[1]P3 Ejecutado-Devengado'!Q48</f>
        <v>0</v>
      </c>
      <c r="J48" s="26">
        <f>+'[1]P3 Ejecutado-Devengado'!H48</f>
        <v>0</v>
      </c>
      <c r="K48" s="26">
        <f>+'[1]P3 Ejecutado-Devengado'!S48</f>
        <v>0</v>
      </c>
      <c r="L48" s="26">
        <f>+'[1]P3 Ejecutado-Devengado'!J48</f>
        <v>0</v>
      </c>
      <c r="M48" s="26">
        <f>+'[1]P3 Ejecutado-Devengado'!U48</f>
        <v>0</v>
      </c>
      <c r="N48" s="26">
        <f>+'[1]P3 Ejecutado-Devengado'!L48</f>
        <v>0</v>
      </c>
      <c r="O48" s="26"/>
      <c r="P48" s="26">
        <f t="shared" si="7"/>
        <v>0</v>
      </c>
    </row>
    <row r="49" spans="1:17" s="1" customFormat="1" ht="20.100000000000001" customHeight="1" x14ac:dyDescent="0.4">
      <c r="A49" s="20" t="s">
        <v>48</v>
      </c>
      <c r="B49" s="26">
        <v>0</v>
      </c>
      <c r="C49" s="26">
        <v>0</v>
      </c>
      <c r="D49" s="26">
        <f>+'[1]P3 Ejecutado-Devengado'!D49</f>
        <v>0</v>
      </c>
      <c r="E49" s="26">
        <f>+'[1]P3 Ejecutado-Devengado'!M49</f>
        <v>0</v>
      </c>
      <c r="F49" s="26">
        <f>+'[1]P3 Ejecutado-Devengado'!D49</f>
        <v>0</v>
      </c>
      <c r="G49" s="26">
        <f>+'[1]P3 Ejecutado-Devengado'!O49</f>
        <v>0</v>
      </c>
      <c r="H49" s="26">
        <f>+'[1]P3 Ejecutado-Devengado'!F49</f>
        <v>0</v>
      </c>
      <c r="I49" s="26">
        <f>+'[1]P3 Ejecutado-Devengado'!Q49</f>
        <v>0</v>
      </c>
      <c r="J49" s="26">
        <f>+'[1]P3 Ejecutado-Devengado'!H49</f>
        <v>0</v>
      </c>
      <c r="K49" s="26">
        <f>+'[1]P3 Ejecutado-Devengado'!S49</f>
        <v>0</v>
      </c>
      <c r="L49" s="26">
        <f>+'[1]P3 Ejecutado-Devengado'!J49</f>
        <v>0</v>
      </c>
      <c r="M49" s="26">
        <f>+'[1]P3 Ejecutado-Devengado'!U49</f>
        <v>0</v>
      </c>
      <c r="N49" s="26">
        <f>+'[1]P3 Ejecutado-Devengado'!L49</f>
        <v>0</v>
      </c>
      <c r="O49" s="26"/>
      <c r="P49" s="26">
        <f t="shared" si="7"/>
        <v>0</v>
      </c>
    </row>
    <row r="50" spans="1:17" s="1" customFormat="1" ht="20.100000000000001" customHeight="1" x14ac:dyDescent="0.4">
      <c r="A50" s="20" t="s">
        <v>49</v>
      </c>
      <c r="B50" s="26">
        <v>0</v>
      </c>
      <c r="C50" s="26">
        <v>0</v>
      </c>
      <c r="D50" s="26">
        <f>+'[1]P3 Ejecutado-Devengado'!D50</f>
        <v>0</v>
      </c>
      <c r="E50" s="26">
        <f>+'[1]P3 Ejecutado-Devengado'!M50</f>
        <v>0</v>
      </c>
      <c r="F50" s="26">
        <f>+'[1]P3 Ejecutado-Devengado'!D50</f>
        <v>0</v>
      </c>
      <c r="G50" s="26">
        <f>+'[1]P3 Ejecutado-Devengado'!O50</f>
        <v>0</v>
      </c>
      <c r="H50" s="26">
        <f>+'[1]P3 Ejecutado-Devengado'!F50</f>
        <v>0</v>
      </c>
      <c r="I50" s="26">
        <f>+'[1]P3 Ejecutado-Devengado'!Q50</f>
        <v>0</v>
      </c>
      <c r="J50" s="26">
        <f>+'[1]P3 Ejecutado-Devengado'!H50</f>
        <v>0</v>
      </c>
      <c r="K50" s="26">
        <f>+'[1]P3 Ejecutado-Devengado'!S50</f>
        <v>0</v>
      </c>
      <c r="L50" s="26">
        <f>+'[1]P3 Ejecutado-Devengado'!J50</f>
        <v>0</v>
      </c>
      <c r="M50" s="26">
        <f>+'[1]P3 Ejecutado-Devengado'!U50</f>
        <v>0</v>
      </c>
      <c r="N50" s="26">
        <f>+'[1]P3 Ejecutado-Devengado'!L50</f>
        <v>0</v>
      </c>
      <c r="O50" s="26"/>
      <c r="P50" s="26">
        <f t="shared" si="7"/>
        <v>0</v>
      </c>
    </row>
    <row r="51" spans="1:17" s="1" customFormat="1" ht="20.100000000000001" customHeight="1" x14ac:dyDescent="0.4">
      <c r="A51" s="24" t="s">
        <v>50</v>
      </c>
      <c r="B51" s="25">
        <f>+B52+B53+B56+B57+B59</f>
        <v>1000000</v>
      </c>
      <c r="C51" s="25">
        <f>+C52+C53+C56+C57+C59+C55+C60</f>
        <v>68800000</v>
      </c>
      <c r="D51" s="25">
        <f>SUM(D52:D60)</f>
        <v>0</v>
      </c>
      <c r="E51" s="25">
        <f t="shared" ref="E51:N51" si="9">SUM(E52:E60)</f>
        <v>0</v>
      </c>
      <c r="F51" s="25">
        <f t="shared" si="9"/>
        <v>2330452.7999999998</v>
      </c>
      <c r="G51" s="25">
        <f>SUM(G52:G60)</f>
        <v>399789.60000000003</v>
      </c>
      <c r="H51" s="25">
        <f>SUM(H52:H60)</f>
        <v>7796512.46</v>
      </c>
      <c r="I51" s="25">
        <f t="shared" si="9"/>
        <v>-158352.56</v>
      </c>
      <c r="J51" s="25">
        <f t="shared" si="9"/>
        <v>228157.19</v>
      </c>
      <c r="K51" s="25">
        <f t="shared" si="9"/>
        <v>162383.54999999999</v>
      </c>
      <c r="L51" s="25">
        <f t="shared" si="9"/>
        <v>3498.7</v>
      </c>
      <c r="M51" s="25">
        <f t="shared" si="9"/>
        <v>5387357.29</v>
      </c>
      <c r="N51" s="25">
        <f>SUM(N52:N60)</f>
        <v>301554.68000000005</v>
      </c>
      <c r="O51" s="25">
        <f>SUM(O52:O60)</f>
        <v>0</v>
      </c>
      <c r="P51" s="25">
        <f>SUM(D51:O51)</f>
        <v>16451353.709999997</v>
      </c>
      <c r="Q51" s="8"/>
    </row>
    <row r="52" spans="1:17" s="1" customFormat="1" ht="18.75" customHeight="1" x14ac:dyDescent="0.4">
      <c r="A52" s="20" t="s">
        <v>51</v>
      </c>
      <c r="B52" s="26">
        <v>1000000</v>
      </c>
      <c r="C52" s="26">
        <v>17300000</v>
      </c>
      <c r="D52" s="26"/>
      <c r="E52" s="26"/>
      <c r="F52" s="26">
        <v>2330452.7999999998</v>
      </c>
      <c r="G52" s="26">
        <v>34768.400000000001</v>
      </c>
      <c r="H52" s="26">
        <v>7638159.9000000004</v>
      </c>
      <c r="I52" s="26"/>
      <c r="J52" s="26">
        <v>106044.24</v>
      </c>
      <c r="K52" s="26">
        <v>89798.55</v>
      </c>
      <c r="L52" s="26">
        <v>3498.7</v>
      </c>
      <c r="M52" s="26">
        <v>890857.28</v>
      </c>
      <c r="N52" s="26">
        <v>276090.28000000003</v>
      </c>
      <c r="O52" s="26"/>
      <c r="P52" s="26">
        <f>SUM(D52:O52)</f>
        <v>11369670.149999999</v>
      </c>
    </row>
    <row r="53" spans="1:17" s="1" customFormat="1" ht="20.100000000000001" customHeight="1" x14ac:dyDescent="0.4">
      <c r="A53" s="20" t="s">
        <v>52</v>
      </c>
      <c r="B53" s="26"/>
      <c r="C53" s="26">
        <v>800000</v>
      </c>
      <c r="D53" s="26"/>
      <c r="E53" s="26"/>
      <c r="F53" s="26"/>
      <c r="G53" s="26">
        <v>365021.2</v>
      </c>
      <c r="H53" s="26"/>
      <c r="I53" s="26"/>
      <c r="J53" s="26"/>
      <c r="K53" s="26"/>
      <c r="L53" s="26"/>
      <c r="M53" s="26"/>
      <c r="N53" s="26"/>
      <c r="O53" s="26"/>
      <c r="P53" s="26">
        <f t="shared" ref="P53:P60" si="10">SUM(D53:O53)</f>
        <v>365021.2</v>
      </c>
    </row>
    <row r="54" spans="1:17" s="1" customFormat="1" ht="20.100000000000001" customHeight="1" x14ac:dyDescent="0.4">
      <c r="A54" s="20" t="s">
        <v>53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>
        <f t="shared" si="10"/>
        <v>0</v>
      </c>
    </row>
    <row r="55" spans="1:17" s="1" customFormat="1" ht="20.100000000000001" customHeight="1" x14ac:dyDescent="0.4">
      <c r="A55" s="20" t="s">
        <v>54</v>
      </c>
      <c r="B55" s="26"/>
      <c r="C55" s="26">
        <v>7000000</v>
      </c>
      <c r="D55" s="26"/>
      <c r="E55" s="26"/>
      <c r="F55" s="26"/>
      <c r="G55" s="26"/>
      <c r="H55" s="26"/>
      <c r="I55" s="26"/>
      <c r="J55" s="26"/>
      <c r="K55" s="26"/>
      <c r="L55" s="26"/>
      <c r="M55" s="26">
        <v>4496500.01</v>
      </c>
      <c r="N55" s="26"/>
      <c r="O55" s="26"/>
      <c r="P55" s="26">
        <f t="shared" si="10"/>
        <v>4496500.01</v>
      </c>
    </row>
    <row r="56" spans="1:17" s="1" customFormat="1" ht="20.25" customHeight="1" x14ac:dyDescent="0.4">
      <c r="A56" s="20" t="s">
        <v>55</v>
      </c>
      <c r="B56" s="26"/>
      <c r="C56" s="26">
        <v>6100000</v>
      </c>
      <c r="D56" s="26"/>
      <c r="E56" s="26"/>
      <c r="F56" s="26"/>
      <c r="G56" s="26"/>
      <c r="H56" s="26">
        <v>158352.56</v>
      </c>
      <c r="I56" s="26">
        <v>-158352.56</v>
      </c>
      <c r="J56" s="26">
        <v>122112.95</v>
      </c>
      <c r="K56" s="26">
        <v>5325</v>
      </c>
      <c r="L56" s="26"/>
      <c r="M56" s="26"/>
      <c r="N56" s="26">
        <v>25464.400000000001</v>
      </c>
      <c r="O56" s="26"/>
      <c r="P56" s="26">
        <f t="shared" si="10"/>
        <v>152902.35</v>
      </c>
    </row>
    <row r="57" spans="1:17" s="1" customFormat="1" ht="20.100000000000001" customHeight="1" x14ac:dyDescent="0.4">
      <c r="A57" s="20" t="s">
        <v>56</v>
      </c>
      <c r="B57" s="26"/>
      <c r="C57" s="26">
        <v>600000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>
        <f t="shared" si="10"/>
        <v>0</v>
      </c>
    </row>
    <row r="58" spans="1:17" s="1" customFormat="1" ht="20.100000000000001" customHeight="1" x14ac:dyDescent="0.4">
      <c r="A58" s="20" t="s">
        <v>57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>
        <f t="shared" si="10"/>
        <v>0</v>
      </c>
    </row>
    <row r="59" spans="1:17" s="1" customFormat="1" ht="20.100000000000001" customHeight="1" x14ac:dyDescent="0.4">
      <c r="A59" s="20" t="s">
        <v>58</v>
      </c>
      <c r="B59" s="26"/>
      <c r="C59" s="26">
        <v>37000000</v>
      </c>
      <c r="D59" s="26"/>
      <c r="E59" s="26"/>
      <c r="F59" s="26"/>
      <c r="G59" s="26"/>
      <c r="H59" s="26"/>
      <c r="I59" s="26"/>
      <c r="J59" s="26"/>
      <c r="K59" s="26">
        <v>67260</v>
      </c>
      <c r="L59" s="26"/>
      <c r="M59" s="26"/>
      <c r="N59" s="26"/>
      <c r="O59" s="26"/>
      <c r="P59" s="26">
        <f t="shared" si="10"/>
        <v>67260</v>
      </c>
    </row>
    <row r="60" spans="1:17" s="1" customFormat="1" ht="20.100000000000001" customHeight="1" x14ac:dyDescent="0.4">
      <c r="A60" s="20" t="s">
        <v>59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>
        <f t="shared" si="10"/>
        <v>0</v>
      </c>
    </row>
    <row r="61" spans="1:17" s="1" customFormat="1" ht="20.100000000000001" customHeight="1" x14ac:dyDescent="0.4">
      <c r="A61" s="24" t="s">
        <v>60</v>
      </c>
      <c r="B61" s="25">
        <v>0</v>
      </c>
      <c r="C61" s="25">
        <f>+C62+C63</f>
        <v>10750000</v>
      </c>
      <c r="D61" s="25">
        <f>SUM(D62:D65)</f>
        <v>0</v>
      </c>
      <c r="E61" s="25">
        <f t="shared" ref="E61:N61" si="11">SUM(E62:E65)</f>
        <v>0</v>
      </c>
      <c r="F61" s="25">
        <f t="shared" si="11"/>
        <v>0</v>
      </c>
      <c r="G61" s="25">
        <f t="shared" si="11"/>
        <v>0</v>
      </c>
      <c r="H61" s="25">
        <f>SUM(H62:H65)</f>
        <v>3481720.34</v>
      </c>
      <c r="I61" s="25">
        <f t="shared" si="11"/>
        <v>158352.56</v>
      </c>
      <c r="J61" s="25">
        <f t="shared" si="11"/>
        <v>2851979.31</v>
      </c>
      <c r="K61" s="25">
        <f t="shared" si="11"/>
        <v>0</v>
      </c>
      <c r="L61" s="25">
        <f t="shared" si="11"/>
        <v>-2851979.31</v>
      </c>
      <c r="M61" s="25">
        <f t="shared" si="11"/>
        <v>2851979.31</v>
      </c>
      <c r="N61" s="25">
        <f t="shared" si="11"/>
        <v>0</v>
      </c>
      <c r="O61" s="25"/>
      <c r="P61" s="25">
        <f>SUM(D61:O61)</f>
        <v>6492052.21</v>
      </c>
      <c r="Q61" s="8"/>
    </row>
    <row r="62" spans="1:17" s="1" customFormat="1" ht="20.100000000000001" customHeight="1" x14ac:dyDescent="0.4">
      <c r="A62" s="20" t="s">
        <v>61</v>
      </c>
      <c r="B62" s="26">
        <v>0</v>
      </c>
      <c r="C62" s="26">
        <v>5000000</v>
      </c>
      <c r="D62" s="26"/>
      <c r="E62" s="26"/>
      <c r="F62" s="26"/>
      <c r="G62" s="26"/>
      <c r="H62" s="26">
        <v>2326673.39</v>
      </c>
      <c r="I62" s="26"/>
      <c r="J62" s="26"/>
      <c r="K62" s="26"/>
      <c r="L62" s="26"/>
      <c r="M62" s="26"/>
      <c r="N62" s="26"/>
      <c r="O62" s="26"/>
      <c r="P62" s="26">
        <f>SUM(D62:O62)</f>
        <v>2326673.39</v>
      </c>
    </row>
    <row r="63" spans="1:17" s="1" customFormat="1" ht="20.100000000000001" customHeight="1" x14ac:dyDescent="0.4">
      <c r="A63" s="20" t="s">
        <v>62</v>
      </c>
      <c r="B63" s="26">
        <v>0</v>
      </c>
      <c r="C63" s="26">
        <v>5750000</v>
      </c>
      <c r="D63" s="26"/>
      <c r="E63" s="26"/>
      <c r="F63" s="26"/>
      <c r="G63" s="26"/>
      <c r="H63" s="26">
        <v>1155046.95</v>
      </c>
      <c r="I63" s="26">
        <v>158352.56</v>
      </c>
      <c r="J63" s="26">
        <v>2851979.31</v>
      </c>
      <c r="K63" s="26"/>
      <c r="L63" s="26">
        <v>-2851979.31</v>
      </c>
      <c r="M63" s="26">
        <v>2851979.31</v>
      </c>
      <c r="N63" s="26"/>
      <c r="O63" s="26"/>
      <c r="P63" s="26">
        <f t="shared" ref="P63:P81" si="12">SUM(D63:O63)</f>
        <v>4165378.8200000003</v>
      </c>
    </row>
    <row r="64" spans="1:17" s="1" customFormat="1" ht="20.100000000000001" customHeight="1" x14ac:dyDescent="0.4">
      <c r="A64" s="20" t="s">
        <v>63</v>
      </c>
      <c r="B64" s="26">
        <v>0</v>
      </c>
      <c r="C64" s="26">
        <v>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>
        <f t="shared" si="12"/>
        <v>0</v>
      </c>
    </row>
    <row r="65" spans="1:17" s="1" customFormat="1" ht="20.100000000000001" customHeight="1" x14ac:dyDescent="0.4">
      <c r="A65" s="20" t="s">
        <v>64</v>
      </c>
      <c r="B65" s="26">
        <v>0</v>
      </c>
      <c r="C65" s="26">
        <v>0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>
        <f t="shared" si="12"/>
        <v>0</v>
      </c>
    </row>
    <row r="66" spans="1:17" s="1" customFormat="1" ht="20.100000000000001" customHeight="1" x14ac:dyDescent="0.4">
      <c r="A66" s="24" t="s">
        <v>65</v>
      </c>
      <c r="B66" s="25">
        <v>0</v>
      </c>
      <c r="C66" s="25">
        <v>0</v>
      </c>
      <c r="D66" s="25">
        <f>SUM(D67:D68)</f>
        <v>0</v>
      </c>
      <c r="E66" s="25">
        <f t="shared" ref="E66:N66" si="13">SUM(E67:E68)</f>
        <v>0</v>
      </c>
      <c r="F66" s="25">
        <f t="shared" si="13"/>
        <v>0</v>
      </c>
      <c r="G66" s="25">
        <f t="shared" si="13"/>
        <v>0</v>
      </c>
      <c r="H66" s="25">
        <f t="shared" si="13"/>
        <v>0</v>
      </c>
      <c r="I66" s="25">
        <f t="shared" si="13"/>
        <v>0</v>
      </c>
      <c r="J66" s="25">
        <f t="shared" si="13"/>
        <v>0</v>
      </c>
      <c r="K66" s="25">
        <f t="shared" si="13"/>
        <v>0</v>
      </c>
      <c r="L66" s="25">
        <f t="shared" si="13"/>
        <v>0</v>
      </c>
      <c r="M66" s="25">
        <f t="shared" si="13"/>
        <v>0</v>
      </c>
      <c r="N66" s="25">
        <f t="shared" si="13"/>
        <v>0</v>
      </c>
      <c r="O66" s="25"/>
      <c r="P66" s="25">
        <f t="shared" si="12"/>
        <v>0</v>
      </c>
      <c r="Q66" s="8"/>
    </row>
    <row r="67" spans="1:17" s="1" customFormat="1" ht="20.100000000000001" customHeight="1" x14ac:dyDescent="0.4">
      <c r="A67" s="20" t="s">
        <v>66</v>
      </c>
      <c r="B67" s="26">
        <v>0</v>
      </c>
      <c r="C67" s="26">
        <v>0</v>
      </c>
      <c r="D67" s="26">
        <f>+'[1]P3 Ejecutado-Devengado'!B67</f>
        <v>0</v>
      </c>
      <c r="E67" s="26">
        <f>+'[1]P3 Ejecutado-Devengado'!M67</f>
        <v>0</v>
      </c>
      <c r="F67" s="26">
        <f>+'[1]P3 Ejecutado-Devengado'!N67</f>
        <v>0</v>
      </c>
      <c r="G67" s="26">
        <f>+'[1]P3 Ejecutado-Devengado'!O67</f>
        <v>0</v>
      </c>
      <c r="H67" s="26">
        <f>+'[1]P3 Ejecutado-Devengado'!P67</f>
        <v>0</v>
      </c>
      <c r="I67" s="26">
        <f>+'[1]P3 Ejecutado-Devengado'!Q67</f>
        <v>0</v>
      </c>
      <c r="J67" s="26">
        <f>+'[1]P3 Ejecutado-Devengado'!R67</f>
        <v>0</v>
      </c>
      <c r="K67" s="26">
        <f>+'[1]P3 Ejecutado-Devengado'!S67</f>
        <v>0</v>
      </c>
      <c r="L67" s="26">
        <f>+'[1]P3 Ejecutado-Devengado'!T67</f>
        <v>0</v>
      </c>
      <c r="M67" s="26">
        <f>+'[1]P3 Ejecutado-Devengado'!U67</f>
        <v>0</v>
      </c>
      <c r="N67" s="26">
        <f>+'[1]P3 Ejecutado-Devengado'!V67</f>
        <v>0</v>
      </c>
      <c r="O67" s="26"/>
      <c r="P67" s="26">
        <f t="shared" si="12"/>
        <v>0</v>
      </c>
    </row>
    <row r="68" spans="1:17" s="1" customFormat="1" ht="20.100000000000001" customHeight="1" x14ac:dyDescent="0.4">
      <c r="A68" s="20" t="s">
        <v>67</v>
      </c>
      <c r="B68" s="26">
        <v>0</v>
      </c>
      <c r="C68" s="26">
        <v>0</v>
      </c>
      <c r="D68" s="26">
        <f>+'[1]P3 Ejecutado-Devengado'!B68</f>
        <v>0</v>
      </c>
      <c r="E68" s="26">
        <f>+'[1]P3 Ejecutado-Devengado'!M68</f>
        <v>0</v>
      </c>
      <c r="F68" s="26">
        <f>+'[1]P3 Ejecutado-Devengado'!N68</f>
        <v>0</v>
      </c>
      <c r="G68" s="26">
        <f>+'[1]P3 Ejecutado-Devengado'!O68</f>
        <v>0</v>
      </c>
      <c r="H68" s="26">
        <f>+'[1]P3 Ejecutado-Devengado'!P68</f>
        <v>0</v>
      </c>
      <c r="I68" s="26">
        <f>+'[1]P3 Ejecutado-Devengado'!Q68</f>
        <v>0</v>
      </c>
      <c r="J68" s="26">
        <f>+'[1]P3 Ejecutado-Devengado'!R68</f>
        <v>0</v>
      </c>
      <c r="K68" s="26">
        <f>+'[1]P3 Ejecutado-Devengado'!S68</f>
        <v>0</v>
      </c>
      <c r="L68" s="26">
        <f>+'[1]P3 Ejecutado-Devengado'!T68</f>
        <v>0</v>
      </c>
      <c r="M68" s="26">
        <f>+'[1]P3 Ejecutado-Devengado'!U68</f>
        <v>0</v>
      </c>
      <c r="N68" s="26">
        <f>+'[1]P3 Ejecutado-Devengado'!V68</f>
        <v>0</v>
      </c>
      <c r="O68" s="26"/>
      <c r="P68" s="26">
        <f t="shared" si="12"/>
        <v>0</v>
      </c>
    </row>
    <row r="69" spans="1:17" s="1" customFormat="1" ht="20.100000000000001" customHeight="1" x14ac:dyDescent="0.4">
      <c r="A69" s="24" t="s">
        <v>68</v>
      </c>
      <c r="B69" s="25">
        <v>0</v>
      </c>
      <c r="C69" s="25">
        <v>0</v>
      </c>
      <c r="D69" s="25">
        <f>SUM(D70:D72)</f>
        <v>0</v>
      </c>
      <c r="E69" s="25">
        <f t="shared" ref="E69:N69" si="14">SUM(E70:E72)</f>
        <v>0</v>
      </c>
      <c r="F69" s="25">
        <f t="shared" si="14"/>
        <v>0</v>
      </c>
      <c r="G69" s="25">
        <f t="shared" si="14"/>
        <v>0</v>
      </c>
      <c r="H69" s="25">
        <f t="shared" si="14"/>
        <v>0</v>
      </c>
      <c r="I69" s="25">
        <f>SUM(I70:I72)</f>
        <v>0</v>
      </c>
      <c r="J69" s="25">
        <f t="shared" si="14"/>
        <v>0</v>
      </c>
      <c r="K69" s="25">
        <f t="shared" si="14"/>
        <v>0</v>
      </c>
      <c r="L69" s="25">
        <f t="shared" si="14"/>
        <v>0</v>
      </c>
      <c r="M69" s="25">
        <f t="shared" si="14"/>
        <v>0</v>
      </c>
      <c r="N69" s="25">
        <f t="shared" si="14"/>
        <v>0</v>
      </c>
      <c r="O69" s="25"/>
      <c r="P69" s="25">
        <f t="shared" si="12"/>
        <v>0</v>
      </c>
      <c r="Q69" s="8"/>
    </row>
    <row r="70" spans="1:17" s="1" customFormat="1" ht="20.100000000000001" customHeight="1" x14ac:dyDescent="0.4">
      <c r="A70" s="20" t="s">
        <v>69</v>
      </c>
      <c r="B70" s="26">
        <v>0</v>
      </c>
      <c r="C70" s="26">
        <v>0</v>
      </c>
      <c r="D70" s="26">
        <f>+'[1]P3 Ejecutado-Devengado'!B70</f>
        <v>0</v>
      </c>
      <c r="E70" s="26">
        <f>+'[1]P3 Ejecutado-Devengado'!M70</f>
        <v>0</v>
      </c>
      <c r="F70" s="26">
        <f>+'[1]P3 Ejecutado-Devengado'!N70</f>
        <v>0</v>
      </c>
      <c r="G70" s="26">
        <f>+'[1]P3 Ejecutado-Devengado'!O70</f>
        <v>0</v>
      </c>
      <c r="H70" s="26">
        <f>+'[1]P3 Ejecutado-Devengado'!P70</f>
        <v>0</v>
      </c>
      <c r="I70" s="26">
        <f>+'[1]P3 Ejecutado-Devengado'!Q70</f>
        <v>0</v>
      </c>
      <c r="J70" s="26">
        <f>+'[1]P3 Ejecutado-Devengado'!R70</f>
        <v>0</v>
      </c>
      <c r="K70" s="26">
        <f>+'[1]P3 Ejecutado-Devengado'!S70</f>
        <v>0</v>
      </c>
      <c r="L70" s="26">
        <f>+'[1]P3 Ejecutado-Devengado'!T70</f>
        <v>0</v>
      </c>
      <c r="M70" s="26">
        <f>+'[1]P3 Ejecutado-Devengado'!U70</f>
        <v>0</v>
      </c>
      <c r="N70" s="26">
        <f>+'[1]P3 Ejecutado-Devengado'!V70</f>
        <v>0</v>
      </c>
      <c r="O70" s="26"/>
      <c r="P70" s="26">
        <f t="shared" si="12"/>
        <v>0</v>
      </c>
    </row>
    <row r="71" spans="1:17" s="1" customFormat="1" ht="20.100000000000001" customHeight="1" x14ac:dyDescent="0.4">
      <c r="A71" s="20" t="s">
        <v>70</v>
      </c>
      <c r="B71" s="26">
        <v>0</v>
      </c>
      <c r="C71" s="26">
        <v>0</v>
      </c>
      <c r="D71" s="26">
        <f>+'[1]P3 Ejecutado-Devengado'!B71</f>
        <v>0</v>
      </c>
      <c r="E71" s="26">
        <f>+'[1]P3 Ejecutado-Devengado'!M71</f>
        <v>0</v>
      </c>
      <c r="F71" s="26">
        <f>+'[1]P3 Ejecutado-Devengado'!N71</f>
        <v>0</v>
      </c>
      <c r="G71" s="26">
        <f>+'[1]P3 Ejecutado-Devengado'!O71</f>
        <v>0</v>
      </c>
      <c r="H71" s="26">
        <f>+'[1]P3 Ejecutado-Devengado'!P71</f>
        <v>0</v>
      </c>
      <c r="I71" s="26">
        <f>+'[1]P3 Ejecutado-Devengado'!Q71</f>
        <v>0</v>
      </c>
      <c r="J71" s="26">
        <f>+'[1]P3 Ejecutado-Devengado'!R71</f>
        <v>0</v>
      </c>
      <c r="K71" s="26">
        <f>+'[1]P3 Ejecutado-Devengado'!S71</f>
        <v>0</v>
      </c>
      <c r="L71" s="26">
        <f>+'[1]P3 Ejecutado-Devengado'!T71</f>
        <v>0</v>
      </c>
      <c r="M71" s="26">
        <f>+'[1]P3 Ejecutado-Devengado'!U71</f>
        <v>0</v>
      </c>
      <c r="N71" s="26">
        <f>+'[1]P3 Ejecutado-Devengado'!V71</f>
        <v>0</v>
      </c>
      <c r="O71" s="26"/>
      <c r="P71" s="26">
        <f t="shared" si="12"/>
        <v>0</v>
      </c>
    </row>
    <row r="72" spans="1:17" s="1" customFormat="1" ht="20.100000000000001" customHeight="1" x14ac:dyDescent="0.4">
      <c r="A72" s="20" t="s">
        <v>71</v>
      </c>
      <c r="B72" s="26">
        <v>0</v>
      </c>
      <c r="C72" s="26">
        <v>0</v>
      </c>
      <c r="D72" s="26">
        <f>+'[1]P3 Ejecutado-Devengado'!B72</f>
        <v>0</v>
      </c>
      <c r="E72" s="26">
        <f>+'[1]P3 Ejecutado-Devengado'!M72</f>
        <v>0</v>
      </c>
      <c r="F72" s="26">
        <f>+'[1]P3 Ejecutado-Devengado'!N72</f>
        <v>0</v>
      </c>
      <c r="G72" s="26">
        <f>+'[1]P3 Ejecutado-Devengado'!O72</f>
        <v>0</v>
      </c>
      <c r="H72" s="26">
        <f>+'[1]P3 Ejecutado-Devengado'!P72</f>
        <v>0</v>
      </c>
      <c r="I72" s="26">
        <f>+'[1]P3 Ejecutado-Devengado'!Q72</f>
        <v>0</v>
      </c>
      <c r="J72" s="26">
        <f>+'[1]P3 Ejecutado-Devengado'!R72</f>
        <v>0</v>
      </c>
      <c r="K72" s="26">
        <f>+'[1]P3 Ejecutado-Devengado'!S72</f>
        <v>0</v>
      </c>
      <c r="L72" s="26">
        <f>+'[1]P3 Ejecutado-Devengado'!T72</f>
        <v>0</v>
      </c>
      <c r="M72" s="26">
        <f>+'[1]P3 Ejecutado-Devengado'!U72</f>
        <v>0</v>
      </c>
      <c r="N72" s="26">
        <f>+'[1]P3 Ejecutado-Devengado'!V72</f>
        <v>0</v>
      </c>
      <c r="O72" s="26"/>
      <c r="P72" s="26">
        <f t="shared" si="12"/>
        <v>0</v>
      </c>
    </row>
    <row r="73" spans="1:17" s="1" customFormat="1" ht="20.100000000000001" customHeight="1" x14ac:dyDescent="0.4">
      <c r="A73" s="24" t="s">
        <v>72</v>
      </c>
      <c r="B73" s="25"/>
      <c r="C73" s="25">
        <v>0</v>
      </c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>
        <f t="shared" si="12"/>
        <v>0</v>
      </c>
      <c r="Q73" s="8"/>
    </row>
    <row r="74" spans="1:17" s="1" customFormat="1" ht="20.100000000000001" customHeight="1" x14ac:dyDescent="0.4">
      <c r="A74" s="24" t="s">
        <v>73</v>
      </c>
      <c r="B74" s="25">
        <v>0</v>
      </c>
      <c r="C74" s="19">
        <v>0</v>
      </c>
      <c r="D74" s="25">
        <f>SUM(D75:D76)</f>
        <v>0</v>
      </c>
      <c r="E74" s="25">
        <f t="shared" ref="E74:N74" si="15">SUM(E75:E76)</f>
        <v>0</v>
      </c>
      <c r="F74" s="25">
        <f t="shared" si="15"/>
        <v>0</v>
      </c>
      <c r="G74" s="25">
        <f t="shared" si="15"/>
        <v>0</v>
      </c>
      <c r="H74" s="25">
        <f t="shared" si="15"/>
        <v>0</v>
      </c>
      <c r="I74" s="25">
        <f t="shared" si="15"/>
        <v>0</v>
      </c>
      <c r="J74" s="25">
        <f t="shared" si="15"/>
        <v>0</v>
      </c>
      <c r="K74" s="25">
        <f t="shared" si="15"/>
        <v>0</v>
      </c>
      <c r="L74" s="25">
        <f t="shared" si="15"/>
        <v>0</v>
      </c>
      <c r="M74" s="25">
        <f t="shared" si="15"/>
        <v>0</v>
      </c>
      <c r="N74" s="25">
        <f t="shared" si="15"/>
        <v>0</v>
      </c>
      <c r="O74" s="25"/>
      <c r="P74" s="25">
        <f t="shared" si="12"/>
        <v>0</v>
      </c>
      <c r="Q74" s="8"/>
    </row>
    <row r="75" spans="1:17" s="1" customFormat="1" ht="20.100000000000001" customHeight="1" x14ac:dyDescent="0.4">
      <c r="A75" s="20" t="s">
        <v>74</v>
      </c>
      <c r="B75" s="26">
        <v>0</v>
      </c>
      <c r="C75" s="26">
        <v>0</v>
      </c>
      <c r="D75" s="26">
        <f>+'[1]P3 Ejecutado-Devengado'!B75</f>
        <v>0</v>
      </c>
      <c r="E75" s="26">
        <f>+'[1]P3 Ejecutado-Devengado'!M75</f>
        <v>0</v>
      </c>
      <c r="F75" s="26">
        <f>+'[1]P3 Ejecutado-Devengado'!N75</f>
        <v>0</v>
      </c>
      <c r="G75" s="26">
        <f>+'[1]P3 Ejecutado-Devengado'!O75</f>
        <v>0</v>
      </c>
      <c r="H75" s="26">
        <f>+'[1]P3 Ejecutado-Devengado'!P75</f>
        <v>0</v>
      </c>
      <c r="I75" s="26">
        <f>+'[1]P3 Ejecutado-Devengado'!Q75</f>
        <v>0</v>
      </c>
      <c r="J75" s="26">
        <f>+'[1]P3 Ejecutado-Devengado'!R75</f>
        <v>0</v>
      </c>
      <c r="K75" s="26">
        <f>+'[1]P3 Ejecutado-Devengado'!S75</f>
        <v>0</v>
      </c>
      <c r="L75" s="26">
        <f>+'[1]P3 Ejecutado-Devengado'!T75</f>
        <v>0</v>
      </c>
      <c r="M75" s="26">
        <f>+'[1]P3 Ejecutado-Devengado'!U75</f>
        <v>0</v>
      </c>
      <c r="N75" s="26">
        <f>+'[1]P3 Ejecutado-Devengado'!V75</f>
        <v>0</v>
      </c>
      <c r="O75" s="26"/>
      <c r="P75" s="26">
        <f t="shared" si="12"/>
        <v>0</v>
      </c>
    </row>
    <row r="76" spans="1:17" s="1" customFormat="1" ht="20.100000000000001" customHeight="1" x14ac:dyDescent="0.4">
      <c r="A76" s="20" t="s">
        <v>75</v>
      </c>
      <c r="B76" s="26">
        <v>0</v>
      </c>
      <c r="C76" s="26">
        <v>0</v>
      </c>
      <c r="D76" s="26">
        <f>+'[1]P3 Ejecutado-Devengado'!B76</f>
        <v>0</v>
      </c>
      <c r="E76" s="26">
        <f>+'[1]P3 Ejecutado-Devengado'!M76</f>
        <v>0</v>
      </c>
      <c r="F76" s="26">
        <f>+'[1]P3 Ejecutado-Devengado'!N76</f>
        <v>0</v>
      </c>
      <c r="G76" s="26">
        <f>+'[1]P3 Ejecutado-Devengado'!O76</f>
        <v>0</v>
      </c>
      <c r="H76" s="26">
        <f>+'[1]P3 Ejecutado-Devengado'!P76</f>
        <v>0</v>
      </c>
      <c r="I76" s="26">
        <f>+'[1]P3 Ejecutado-Devengado'!Q76</f>
        <v>0</v>
      </c>
      <c r="J76" s="26">
        <f>+'[1]P3 Ejecutado-Devengado'!R76</f>
        <v>0</v>
      </c>
      <c r="K76" s="26">
        <f>+'[1]P3 Ejecutado-Devengado'!S76</f>
        <v>0</v>
      </c>
      <c r="L76" s="26">
        <f>+'[1]P3 Ejecutado-Devengado'!T76</f>
        <v>0</v>
      </c>
      <c r="M76" s="26">
        <f>+'[1]P3 Ejecutado-Devengado'!U76</f>
        <v>0</v>
      </c>
      <c r="N76" s="26">
        <f>+'[1]P3 Ejecutado-Devengado'!V76</f>
        <v>0</v>
      </c>
      <c r="O76" s="26"/>
      <c r="P76" s="26">
        <f t="shared" si="12"/>
        <v>0</v>
      </c>
    </row>
    <row r="77" spans="1:17" s="1" customFormat="1" ht="20.100000000000001" customHeight="1" x14ac:dyDescent="0.4">
      <c r="A77" s="24" t="s">
        <v>76</v>
      </c>
      <c r="B77" s="25">
        <v>0</v>
      </c>
      <c r="C77" s="25">
        <v>0</v>
      </c>
      <c r="D77" s="25">
        <f>SUM(D78:D79)</f>
        <v>0</v>
      </c>
      <c r="E77" s="25">
        <f t="shared" ref="E77:N77" si="16">SUM(E78:E79)</f>
        <v>0</v>
      </c>
      <c r="F77" s="25">
        <f t="shared" si="16"/>
        <v>0</v>
      </c>
      <c r="G77" s="25">
        <f t="shared" si="16"/>
        <v>0</v>
      </c>
      <c r="H77" s="25">
        <f t="shared" si="16"/>
        <v>0</v>
      </c>
      <c r="I77" s="25">
        <f t="shared" si="16"/>
        <v>0</v>
      </c>
      <c r="J77" s="25">
        <f t="shared" si="16"/>
        <v>0</v>
      </c>
      <c r="K77" s="25">
        <f t="shared" si="16"/>
        <v>0</v>
      </c>
      <c r="L77" s="25">
        <f t="shared" si="16"/>
        <v>0</v>
      </c>
      <c r="M77" s="25">
        <f t="shared" si="16"/>
        <v>0</v>
      </c>
      <c r="N77" s="25">
        <f t="shared" si="16"/>
        <v>0</v>
      </c>
      <c r="O77" s="25"/>
      <c r="P77" s="25">
        <f t="shared" si="12"/>
        <v>0</v>
      </c>
      <c r="Q77" s="8"/>
    </row>
    <row r="78" spans="1:17" s="1" customFormat="1" ht="20.100000000000001" customHeight="1" x14ac:dyDescent="0.4">
      <c r="A78" s="20" t="s">
        <v>77</v>
      </c>
      <c r="B78" s="26">
        <v>0</v>
      </c>
      <c r="C78" s="26">
        <v>0</v>
      </c>
      <c r="D78" s="26">
        <f>+'[1]P3 Ejecutado-Devengado'!B78</f>
        <v>0</v>
      </c>
      <c r="E78" s="26">
        <f>+'[1]P3 Ejecutado-Devengado'!M78</f>
        <v>0</v>
      </c>
      <c r="F78" s="26">
        <f>+'[1]P3 Ejecutado-Devengado'!N78</f>
        <v>0</v>
      </c>
      <c r="G78" s="26">
        <f>+'[1]P3 Ejecutado-Devengado'!O78</f>
        <v>0</v>
      </c>
      <c r="H78" s="26">
        <f>+'[1]P3 Ejecutado-Devengado'!P78</f>
        <v>0</v>
      </c>
      <c r="I78" s="26">
        <f>+'[1]P3 Ejecutado-Devengado'!Q78</f>
        <v>0</v>
      </c>
      <c r="J78" s="26">
        <f>+'[1]P3 Ejecutado-Devengado'!R78</f>
        <v>0</v>
      </c>
      <c r="K78" s="26">
        <f>+'[1]P3 Ejecutado-Devengado'!S78</f>
        <v>0</v>
      </c>
      <c r="L78" s="26">
        <f>+'[1]P3 Ejecutado-Devengado'!T78</f>
        <v>0</v>
      </c>
      <c r="M78" s="26">
        <f>+'[1]P3 Ejecutado-Devengado'!U78</f>
        <v>0</v>
      </c>
      <c r="N78" s="26">
        <f>+'[1]P3 Ejecutado-Devengado'!V78</f>
        <v>0</v>
      </c>
      <c r="O78" s="26"/>
      <c r="P78" s="26">
        <f t="shared" si="12"/>
        <v>0</v>
      </c>
    </row>
    <row r="79" spans="1:17" s="1" customFormat="1" ht="20.100000000000001" customHeight="1" x14ac:dyDescent="0.4">
      <c r="A79" s="20" t="s">
        <v>78</v>
      </c>
      <c r="B79" s="26">
        <v>0</v>
      </c>
      <c r="C79" s="26">
        <v>0</v>
      </c>
      <c r="D79" s="26">
        <f>+'[1]P3 Ejecutado-Devengado'!B79</f>
        <v>0</v>
      </c>
      <c r="E79" s="26">
        <f>+'[1]P3 Ejecutado-Devengado'!M79</f>
        <v>0</v>
      </c>
      <c r="F79" s="26">
        <f>+'[1]P3 Ejecutado-Devengado'!N79</f>
        <v>0</v>
      </c>
      <c r="G79" s="26">
        <f>+'[1]P3 Ejecutado-Devengado'!O79</f>
        <v>0</v>
      </c>
      <c r="H79" s="26">
        <f>+'[1]P3 Ejecutado-Devengado'!P79</f>
        <v>0</v>
      </c>
      <c r="I79" s="26">
        <f>+'[1]P3 Ejecutado-Devengado'!Q79</f>
        <v>0</v>
      </c>
      <c r="J79" s="26">
        <f>+'[1]P3 Ejecutado-Devengado'!R79</f>
        <v>0</v>
      </c>
      <c r="K79" s="26">
        <f>+'[1]P3 Ejecutado-Devengado'!S79</f>
        <v>0</v>
      </c>
      <c r="L79" s="26">
        <f>+'[1]P3 Ejecutado-Devengado'!T79</f>
        <v>0</v>
      </c>
      <c r="M79" s="26">
        <f>+'[1]P3 Ejecutado-Devengado'!U79</f>
        <v>0</v>
      </c>
      <c r="N79" s="26">
        <f>+'[1]P3 Ejecutado-Devengado'!V79</f>
        <v>0</v>
      </c>
      <c r="O79" s="26"/>
      <c r="P79" s="26">
        <f t="shared" si="12"/>
        <v>0</v>
      </c>
    </row>
    <row r="80" spans="1:17" s="1" customFormat="1" ht="20.100000000000001" customHeight="1" x14ac:dyDescent="0.4">
      <c r="A80" s="24" t="s">
        <v>79</v>
      </c>
      <c r="B80" s="25">
        <v>0</v>
      </c>
      <c r="C80" s="25">
        <v>0</v>
      </c>
      <c r="D80" s="25">
        <f>SUM(D81)</f>
        <v>0</v>
      </c>
      <c r="E80" s="25">
        <f t="shared" ref="E80:N80" si="17">SUM(E81)</f>
        <v>0</v>
      </c>
      <c r="F80" s="25">
        <f t="shared" si="17"/>
        <v>0</v>
      </c>
      <c r="G80" s="25">
        <f t="shared" si="17"/>
        <v>0</v>
      </c>
      <c r="H80" s="25">
        <f t="shared" si="17"/>
        <v>0</v>
      </c>
      <c r="I80" s="25">
        <f t="shared" si="17"/>
        <v>0</v>
      </c>
      <c r="J80" s="25">
        <f t="shared" si="17"/>
        <v>0</v>
      </c>
      <c r="K80" s="25">
        <f t="shared" si="17"/>
        <v>0</v>
      </c>
      <c r="L80" s="25">
        <f t="shared" si="17"/>
        <v>0</v>
      </c>
      <c r="M80" s="25">
        <f t="shared" si="17"/>
        <v>0</v>
      </c>
      <c r="N80" s="25">
        <f t="shared" si="17"/>
        <v>0</v>
      </c>
      <c r="O80" s="25"/>
      <c r="P80" s="25">
        <f t="shared" si="12"/>
        <v>0</v>
      </c>
      <c r="Q80" s="8"/>
    </row>
    <row r="81" spans="1:16" s="1" customFormat="1" ht="20.100000000000001" customHeight="1" x14ac:dyDescent="0.4">
      <c r="A81" s="20" t="s">
        <v>80</v>
      </c>
      <c r="B81" s="26">
        <v>0</v>
      </c>
      <c r="C81" s="26">
        <v>0</v>
      </c>
      <c r="D81" s="26">
        <f>+'[1]P3 Ejecutado-Devengado'!B81</f>
        <v>0</v>
      </c>
      <c r="E81" s="26">
        <f>+'[1]P3 Ejecutado-Devengado'!M81</f>
        <v>0</v>
      </c>
      <c r="F81" s="26">
        <f>+'[1]P3 Ejecutado-Devengado'!N81</f>
        <v>0</v>
      </c>
      <c r="G81" s="26">
        <f>+'[1]P3 Ejecutado-Devengado'!O81</f>
        <v>0</v>
      </c>
      <c r="H81" s="26">
        <f>+'[1]P3 Ejecutado-Devengado'!P81</f>
        <v>0</v>
      </c>
      <c r="I81" s="26">
        <f>+'[1]P3 Ejecutado-Devengado'!Q81</f>
        <v>0</v>
      </c>
      <c r="J81" s="26">
        <f>+'[1]P3 Ejecutado-Devengado'!R81</f>
        <v>0</v>
      </c>
      <c r="K81" s="26">
        <f>+'[1]P3 Ejecutado-Devengado'!S81</f>
        <v>0</v>
      </c>
      <c r="L81" s="26">
        <f>+'[1]P3 Ejecutado-Devengado'!T81</f>
        <v>0</v>
      </c>
      <c r="M81" s="26">
        <f>+'[1]P3 Ejecutado-Devengado'!U81</f>
        <v>0</v>
      </c>
      <c r="N81" s="26">
        <f>+'[1]P3 Ejecutado-Devengado'!V81</f>
        <v>0</v>
      </c>
      <c r="O81" s="26"/>
      <c r="P81" s="26">
        <f t="shared" si="12"/>
        <v>0</v>
      </c>
    </row>
    <row r="82" spans="1:16" ht="18.75" x14ac:dyDescent="0.4">
      <c r="A82" s="22" t="s">
        <v>81</v>
      </c>
      <c r="B82" s="23">
        <f>+B9+B15+B25+B35+B51</f>
        <v>217317150</v>
      </c>
      <c r="C82" s="23">
        <f>+C9+C15+C25+C51+C61+C35</f>
        <v>499204931.82999998</v>
      </c>
      <c r="D82" s="23">
        <f>+D80+D77+D74+D69+D66+D61+D51+D44+D35+D25+D15+D9</f>
        <v>10140736.229999999</v>
      </c>
      <c r="E82" s="23">
        <f t="shared" ref="E82:N82" si="18">+E80+E77+E74+E69+E66+E61+E51+E44+E35+E25+E15+E9</f>
        <v>10684896.870000001</v>
      </c>
      <c r="F82" s="23">
        <f t="shared" si="18"/>
        <v>17177751.759999998</v>
      </c>
      <c r="G82" s="23">
        <f t="shared" si="18"/>
        <v>14003006.800000001</v>
      </c>
      <c r="H82" s="23">
        <f>+H80+H77+H74+H69+H66+H61+H51+H44+H35+H25+H15+H9</f>
        <v>30108184.649999999</v>
      </c>
      <c r="I82" s="23">
        <f>+I80+I77+I74+I69+I66+I61+I51+I44+I35+I25+I15+I9</f>
        <v>13185157.279999999</v>
      </c>
      <c r="J82" s="23">
        <f t="shared" si="18"/>
        <v>18214060.530000001</v>
      </c>
      <c r="K82" s="23">
        <f t="shared" si="18"/>
        <v>17671056.640000001</v>
      </c>
      <c r="L82" s="23">
        <f t="shared" si="18"/>
        <v>16134751</v>
      </c>
      <c r="M82" s="23">
        <f t="shared" si="18"/>
        <v>27837539.960000001</v>
      </c>
      <c r="N82" s="23">
        <f>+N80+N77+N74+N69+N66+N61+N51+N44+N35+N25+N15+N9</f>
        <v>32440614.18</v>
      </c>
      <c r="O82" s="23">
        <f>+O9++O15+O25+O51</f>
        <v>0</v>
      </c>
      <c r="P82" s="23">
        <f>+P9+P15+P25+P35+P51+P61</f>
        <v>207597755.90000001</v>
      </c>
    </row>
    <row r="84" spans="1:16" ht="18.75" x14ac:dyDescent="0.4">
      <c r="A84" t="s">
        <v>106</v>
      </c>
      <c r="B84" s="7"/>
      <c r="C84" s="7"/>
    </row>
    <row r="85" spans="1:16" ht="18.75" x14ac:dyDescent="0.4">
      <c r="A85" s="54" t="s">
        <v>107</v>
      </c>
      <c r="B85" s="54"/>
      <c r="C85" s="54"/>
      <c r="D85" s="54"/>
    </row>
    <row r="86" spans="1:16" ht="18.75" x14ac:dyDescent="0.4">
      <c r="A86" s="31" t="s">
        <v>108</v>
      </c>
      <c r="B86" s="31"/>
      <c r="C86" s="31"/>
    </row>
    <row r="87" spans="1:16" ht="18.75" x14ac:dyDescent="0.4">
      <c r="A87" s="31" t="s">
        <v>109</v>
      </c>
      <c r="B87" s="31"/>
      <c r="C87" s="7"/>
    </row>
    <row r="88" spans="1:16" ht="18.75" x14ac:dyDescent="0.4">
      <c r="A88" s="39" t="s">
        <v>110</v>
      </c>
      <c r="B88" s="39"/>
      <c r="C88" s="39"/>
    </row>
    <row r="89" spans="1:16" ht="18.75" x14ac:dyDescent="0.4">
      <c r="A89" s="31" t="s">
        <v>111</v>
      </c>
      <c r="B89" s="31"/>
      <c r="C89" s="31"/>
    </row>
    <row r="90" spans="1:16" ht="18.75" x14ac:dyDescent="0.4">
      <c r="A90" s="31" t="s">
        <v>112</v>
      </c>
      <c r="B90" s="31"/>
      <c r="C90" s="7"/>
    </row>
    <row r="91" spans="1:16" ht="18.75" x14ac:dyDescent="0.4">
      <c r="A91" s="31"/>
      <c r="B91" s="31"/>
      <c r="C91" s="7"/>
    </row>
    <row r="92" spans="1:16" ht="11.25" customHeight="1" x14ac:dyDescent="0.25"/>
    <row r="96" spans="1:16" s="31" customFormat="1" ht="18.75" x14ac:dyDescent="0.4">
      <c r="A96" s="34" t="s">
        <v>97</v>
      </c>
      <c r="F96" s="35" t="s">
        <v>98</v>
      </c>
      <c r="L96" s="35" t="s">
        <v>99</v>
      </c>
    </row>
    <row r="97" spans="1:16" s="31" customFormat="1" ht="18.75" x14ac:dyDescent="0.4">
      <c r="A97" s="36" t="s">
        <v>100</v>
      </c>
      <c r="F97" s="36" t="s">
        <v>101</v>
      </c>
      <c r="L97" s="36" t="s">
        <v>102</v>
      </c>
    </row>
    <row r="98" spans="1:16" s="31" customFormat="1" ht="18.75" x14ac:dyDescent="0.4">
      <c r="A98" s="37"/>
      <c r="F98" s="37"/>
      <c r="L98" s="37"/>
    </row>
    <row r="99" spans="1:16" s="31" customFormat="1" ht="16.5" customHeight="1" x14ac:dyDescent="0.4">
      <c r="A99" s="34" t="s">
        <v>119</v>
      </c>
      <c r="F99" s="35" t="s">
        <v>103</v>
      </c>
      <c r="K99" s="38"/>
      <c r="L99" s="35" t="s">
        <v>104</v>
      </c>
      <c r="M99" s="38"/>
    </row>
    <row r="100" spans="1:16" s="31" customFormat="1" ht="18.75" x14ac:dyDescent="0.4">
      <c r="A100" s="36" t="s">
        <v>105</v>
      </c>
      <c r="C100" s="54"/>
      <c r="D100" s="54"/>
      <c r="E100" s="54"/>
      <c r="F100" s="36" t="s">
        <v>105</v>
      </c>
      <c r="G100" s="62"/>
      <c r="H100" s="62"/>
      <c r="I100" s="62"/>
      <c r="L100" s="36" t="s">
        <v>105</v>
      </c>
    </row>
    <row r="101" spans="1:16" ht="21" x14ac:dyDescent="0.35">
      <c r="A101" s="15"/>
      <c r="B101" s="3"/>
      <c r="C101" s="4"/>
      <c r="D101" s="4"/>
      <c r="E101" s="4"/>
      <c r="G101" s="4"/>
      <c r="H101" s="4"/>
      <c r="I101" s="4"/>
      <c r="J101" s="4"/>
      <c r="P101" s="4"/>
    </row>
    <row r="102" spans="1:16" ht="21" x14ac:dyDescent="0.35">
      <c r="A102" s="16"/>
      <c r="B102" s="3"/>
      <c r="C102" s="63"/>
      <c r="D102" s="63"/>
      <c r="E102" s="63"/>
      <c r="G102" s="64"/>
      <c r="H102" s="64"/>
      <c r="I102" s="64"/>
      <c r="J102" s="17"/>
      <c r="K102" s="17"/>
      <c r="L102" s="17"/>
      <c r="M102" s="17"/>
      <c r="N102" s="17"/>
      <c r="O102" s="17"/>
      <c r="P102" s="17"/>
    </row>
    <row r="103" spans="1:16" ht="21" x14ac:dyDescent="0.35">
      <c r="A103" s="14"/>
      <c r="B103" s="3"/>
      <c r="C103" s="65"/>
      <c r="D103" s="65"/>
      <c r="E103" s="65"/>
      <c r="G103" s="66"/>
      <c r="H103" s="66"/>
      <c r="I103" s="66"/>
      <c r="J103" s="15"/>
      <c r="K103" s="15"/>
      <c r="L103" s="15"/>
      <c r="M103" s="15"/>
      <c r="N103" s="15"/>
      <c r="O103" s="15"/>
      <c r="P103" s="15"/>
    </row>
    <row r="104" spans="1:16" ht="18.75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10" spans="1:16" x14ac:dyDescent="0.25">
      <c r="D110" s="7"/>
    </row>
    <row r="111" spans="1:16" x14ac:dyDescent="0.25">
      <c r="D111" s="7"/>
    </row>
    <row r="112" spans="1:16" x14ac:dyDescent="0.25">
      <c r="D112" s="9"/>
    </row>
    <row r="113" spans="4:4" x14ac:dyDescent="0.25">
      <c r="D113" s="7"/>
    </row>
    <row r="114" spans="4:4" x14ac:dyDescent="0.25">
      <c r="D114" s="9"/>
    </row>
  </sheetData>
  <mergeCells count="16">
    <mergeCell ref="C100:E100"/>
    <mergeCell ref="G100:I100"/>
    <mergeCell ref="C102:E102"/>
    <mergeCell ref="G102:I102"/>
    <mergeCell ref="C103:E103"/>
    <mergeCell ref="G103:I103"/>
    <mergeCell ref="A1:P1"/>
    <mergeCell ref="A2:P2"/>
    <mergeCell ref="A3:P3"/>
    <mergeCell ref="A4:P4"/>
    <mergeCell ref="A5:P5"/>
    <mergeCell ref="A85:D85"/>
    <mergeCell ref="A6:A7"/>
    <mergeCell ref="B6:B7"/>
    <mergeCell ref="C6:C7"/>
    <mergeCell ref="D6:P6"/>
  </mergeCells>
  <printOptions horizontalCentered="1"/>
  <pageMargins left="0.3" right="0.3" top="0.32" bottom="0.17" header="0.3" footer="0.17"/>
  <pageSetup paperSize="5" scale="45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6F9F3-29BB-484E-896E-9F0F69B47A79}">
  <dimension ref="A1:O104"/>
  <sheetViews>
    <sheetView showGridLines="0" tabSelected="1" zoomScale="70" zoomScaleNormal="70" zoomScaleSheetLayoutView="70" workbookViewId="0">
      <pane ySplit="1" topLeftCell="A75" activePane="bottomLeft" state="frozen"/>
      <selection pane="bottomLeft" activeCell="C97" sqref="C97"/>
    </sheetView>
  </sheetViews>
  <sheetFormatPr baseColWidth="10" defaultColWidth="11.42578125" defaultRowHeight="15" x14ac:dyDescent="0.25"/>
  <cols>
    <col min="1" max="1" width="62.42578125" customWidth="1"/>
    <col min="2" max="2" width="19.28515625" customWidth="1"/>
    <col min="3" max="3" width="22.7109375" customWidth="1"/>
    <col min="4" max="4" width="22.5703125" customWidth="1"/>
    <col min="5" max="13" width="19.7109375" customWidth="1"/>
    <col min="14" max="14" width="21.28515625" bestFit="1" customWidth="1"/>
  </cols>
  <sheetData>
    <row r="1" spans="1:15" ht="28.5" customHeight="1" x14ac:dyDescent="0.2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ht="21" customHeight="1" x14ac:dyDescent="0.25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</row>
    <row r="3" spans="1:15" ht="18.75" x14ac:dyDescent="0.25">
      <c r="A3" s="49">
        <v>2023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5" ht="15.75" customHeight="1" x14ac:dyDescent="0.25">
      <c r="A4" s="47" t="s">
        <v>82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ht="15.75" customHeight="1" x14ac:dyDescent="0.25">
      <c r="A5" s="47" t="s">
        <v>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5" ht="25.5" customHeight="1" x14ac:dyDescent="0.25">
      <c r="A6" s="56" t="s">
        <v>4</v>
      </c>
      <c r="B6" s="59" t="s">
        <v>83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</row>
    <row r="7" spans="1:15" ht="18.75" x14ac:dyDescent="0.4">
      <c r="A7" s="56"/>
      <c r="B7" s="29" t="s">
        <v>84</v>
      </c>
      <c r="C7" s="29" t="s">
        <v>85</v>
      </c>
      <c r="D7" s="29" t="s">
        <v>86</v>
      </c>
      <c r="E7" s="29" t="s">
        <v>87</v>
      </c>
      <c r="F7" s="29" t="s">
        <v>88</v>
      </c>
      <c r="G7" s="29" t="s">
        <v>89</v>
      </c>
      <c r="H7" s="29" t="s">
        <v>90</v>
      </c>
      <c r="I7" s="29" t="s">
        <v>91</v>
      </c>
      <c r="J7" s="29" t="s">
        <v>92</v>
      </c>
      <c r="K7" s="29" t="s">
        <v>93</v>
      </c>
      <c r="L7" s="29" t="s">
        <v>94</v>
      </c>
      <c r="M7" s="29" t="s">
        <v>95</v>
      </c>
      <c r="N7" s="29" t="s">
        <v>96</v>
      </c>
    </row>
    <row r="8" spans="1:15" ht="18.75" x14ac:dyDescent="0.4">
      <c r="A8" s="30" t="s">
        <v>7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</row>
    <row r="9" spans="1:15" s="1" customFormat="1" ht="20.100000000000001" customHeight="1" x14ac:dyDescent="0.4">
      <c r="A9" s="24" t="s">
        <v>8</v>
      </c>
      <c r="B9" s="25">
        <f>SUM(B10:B14)</f>
        <v>8696672.3699999992</v>
      </c>
      <c r="C9" s="25">
        <f>SUM(C10:C14)</f>
        <v>8803966.4100000001</v>
      </c>
      <c r="D9" s="25">
        <f t="shared" ref="D9" si="0">SUM(D10:D14)</f>
        <v>8844801.7400000002</v>
      </c>
      <c r="E9" s="25">
        <f>SUM(E10:E14)</f>
        <v>9638664.5500000007</v>
      </c>
      <c r="F9" s="25">
        <f>SUM(F10:F14)</f>
        <v>13621043.790000001</v>
      </c>
      <c r="G9" s="25">
        <f>SUM(G10:G14)</f>
        <v>9309710.2199999988</v>
      </c>
      <c r="H9" s="25">
        <f t="shared" ref="H9" si="1">SUM(H10:H14)</f>
        <v>9896348.1199999992</v>
      </c>
      <c r="I9" s="25">
        <f t="shared" ref="I9" si="2">SUM(I10:I14)</f>
        <v>9803550.0899999999</v>
      </c>
      <c r="J9" s="25">
        <f t="shared" ref="J9" si="3">SUM(J10:J14)</f>
        <v>9933941.879999999</v>
      </c>
      <c r="K9" s="25">
        <f t="shared" ref="K9" si="4">SUM(K10:K14)</f>
        <v>16039072.470000001</v>
      </c>
      <c r="L9" s="25">
        <f>SUM(L10:L14)</f>
        <v>18663098.619999997</v>
      </c>
      <c r="M9" s="25"/>
      <c r="N9" s="25">
        <f>SUM(B9:M9)</f>
        <v>123250870.25999999</v>
      </c>
      <c r="O9" s="8"/>
    </row>
    <row r="10" spans="1:15" s="1" customFormat="1" ht="20.100000000000001" customHeight="1" x14ac:dyDescent="0.4">
      <c r="A10" s="20" t="s">
        <v>9</v>
      </c>
      <c r="B10" s="26">
        <v>6643666.6699999999</v>
      </c>
      <c r="C10" s="26">
        <v>6718966.6699999999</v>
      </c>
      <c r="D10" s="26">
        <v>6492466.6699999999</v>
      </c>
      <c r="E10" s="26">
        <v>7494144.25</v>
      </c>
      <c r="F10" s="26">
        <v>6996000</v>
      </c>
      <c r="G10" s="26">
        <v>7070995.3899999997</v>
      </c>
      <c r="H10" s="26">
        <v>7333533.9199999999</v>
      </c>
      <c r="I10" s="26">
        <v>7435300</v>
      </c>
      <c r="J10" s="26">
        <v>7314500</v>
      </c>
      <c r="K10" s="26">
        <v>7294087.5499999998</v>
      </c>
      <c r="L10" s="26">
        <v>15600460.449999999</v>
      </c>
      <c r="M10" s="26"/>
      <c r="N10" s="26">
        <f>SUM(B10:M10)</f>
        <v>86394121.570000008</v>
      </c>
    </row>
    <row r="11" spans="1:15" s="1" customFormat="1" ht="20.100000000000001" customHeight="1" x14ac:dyDescent="0.4">
      <c r="A11" s="20" t="s">
        <v>10</v>
      </c>
      <c r="B11" s="26">
        <v>1071000</v>
      </c>
      <c r="C11" s="26">
        <v>1091766.67</v>
      </c>
      <c r="D11" s="26">
        <v>1392666.67</v>
      </c>
      <c r="E11" s="26">
        <v>1089000</v>
      </c>
      <c r="F11" s="26">
        <v>5582319.46</v>
      </c>
      <c r="G11" s="26">
        <v>1189000</v>
      </c>
      <c r="H11" s="26">
        <v>1503466.67</v>
      </c>
      <c r="I11" s="26">
        <v>1260000</v>
      </c>
      <c r="J11" s="26">
        <v>1529000</v>
      </c>
      <c r="K11" s="26">
        <v>7669000</v>
      </c>
      <c r="L11" s="26">
        <v>1756361.09</v>
      </c>
      <c r="M11" s="26"/>
      <c r="N11" s="26">
        <f>SUM(B11:M11)</f>
        <v>25133580.559999999</v>
      </c>
    </row>
    <row r="12" spans="1:15" s="1" customFormat="1" ht="20.100000000000001" customHeight="1" x14ac:dyDescent="0.4">
      <c r="A12" s="20" t="s">
        <v>11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>
        <v>17919.490000000002</v>
      </c>
      <c r="M12" s="26"/>
      <c r="N12" s="26">
        <f>SUM(B12:L12)</f>
        <v>17919.490000000002</v>
      </c>
    </row>
    <row r="13" spans="1:15" s="1" customFormat="1" ht="20.100000000000001" customHeight="1" x14ac:dyDescent="0.4">
      <c r="A13" s="20" t="s">
        <v>12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>
        <f>SUM(B13:L13)</f>
        <v>0</v>
      </c>
    </row>
    <row r="14" spans="1:15" s="1" customFormat="1" ht="20.100000000000001" customHeight="1" x14ac:dyDescent="0.4">
      <c r="A14" s="20" t="s">
        <v>13</v>
      </c>
      <c r="B14" s="26">
        <v>982005.7</v>
      </c>
      <c r="C14" s="26">
        <v>993233.07</v>
      </c>
      <c r="D14" s="26">
        <v>959668.4</v>
      </c>
      <c r="E14" s="26">
        <v>1055520.3</v>
      </c>
      <c r="F14" s="26">
        <v>1042724.33</v>
      </c>
      <c r="G14" s="26">
        <v>1049714.83</v>
      </c>
      <c r="H14" s="26">
        <v>1059347.53</v>
      </c>
      <c r="I14" s="26">
        <v>1108250.0900000001</v>
      </c>
      <c r="J14" s="26">
        <v>1090441.8799999999</v>
      </c>
      <c r="K14" s="26">
        <v>1075984.92</v>
      </c>
      <c r="L14" s="26">
        <v>1288357.5900000001</v>
      </c>
      <c r="M14" s="26"/>
      <c r="N14" s="26">
        <f>SUM(B14:M14)</f>
        <v>11705248.639999999</v>
      </c>
    </row>
    <row r="15" spans="1:15" s="1" customFormat="1" ht="20.100000000000001" customHeight="1" x14ac:dyDescent="0.4">
      <c r="A15" s="24" t="s">
        <v>14</v>
      </c>
      <c r="B15" s="25">
        <f>SUM(B16:B24)</f>
        <v>1145863.8600000001</v>
      </c>
      <c r="C15" s="25">
        <f>SUM(C16:C24)</f>
        <v>1596230.46</v>
      </c>
      <c r="D15" s="25">
        <f t="shared" ref="D15" si="5">SUM(D16:D24)</f>
        <v>4278759.3699999992</v>
      </c>
      <c r="E15" s="25">
        <f>SUM(E16:E24)</f>
        <v>2665477.1399999997</v>
      </c>
      <c r="F15" s="25">
        <f>SUM(F16:F24)</f>
        <v>3700666.85</v>
      </c>
      <c r="G15" s="25">
        <f>SUM(G16:G24)</f>
        <v>2734210.36</v>
      </c>
      <c r="H15" s="25">
        <f t="shared" ref="H15" si="6">SUM(H16:H24)</f>
        <v>3183218.76</v>
      </c>
      <c r="I15" s="25">
        <f t="shared" ref="I15" si="7">SUM(I16:I24)</f>
        <v>6305895.0600000005</v>
      </c>
      <c r="J15" s="25">
        <f t="shared" ref="J15" si="8">SUM(J16:J24)</f>
        <v>5739255.1699999999</v>
      </c>
      <c r="K15" s="25">
        <f t="shared" ref="K15" si="9">SUM(K16:K24)</f>
        <v>2758233.56</v>
      </c>
      <c r="L15" s="25">
        <f>SUM(L16:L24)</f>
        <v>6349842.8300000001</v>
      </c>
      <c r="M15" s="25"/>
      <c r="N15" s="25">
        <f>SUM(B15:M15)</f>
        <v>40457653.420000002</v>
      </c>
      <c r="O15" s="8"/>
    </row>
    <row r="16" spans="1:15" s="1" customFormat="1" ht="20.100000000000001" customHeight="1" x14ac:dyDescent="0.4">
      <c r="A16" s="20" t="s">
        <v>15</v>
      </c>
      <c r="B16" s="26">
        <v>416132.25</v>
      </c>
      <c r="C16" s="26">
        <v>170075.63</v>
      </c>
      <c r="D16" s="26">
        <v>679296.48</v>
      </c>
      <c r="E16" s="26">
        <v>346959.42</v>
      </c>
      <c r="F16" s="26">
        <v>320334.11</v>
      </c>
      <c r="G16" s="26">
        <v>274424.56</v>
      </c>
      <c r="H16" s="26">
        <v>977435.65</v>
      </c>
      <c r="I16" s="26">
        <v>263516.43</v>
      </c>
      <c r="J16" s="26">
        <v>602650.80000000005</v>
      </c>
      <c r="K16" s="26">
        <v>186343.5</v>
      </c>
      <c r="L16" s="26">
        <v>617809.51</v>
      </c>
      <c r="M16" s="26"/>
      <c r="N16" s="26">
        <f>SUM(B16:M16)</f>
        <v>4854978.34</v>
      </c>
    </row>
    <row r="17" spans="1:15" s="1" customFormat="1" ht="20.100000000000001" customHeight="1" x14ac:dyDescent="0.4">
      <c r="A17" s="20" t="s">
        <v>16</v>
      </c>
      <c r="B17" s="26"/>
      <c r="C17" s="26"/>
      <c r="D17" s="26">
        <v>53483.5</v>
      </c>
      <c r="E17" s="26">
        <v>617967.42000000004</v>
      </c>
      <c r="F17" s="26"/>
      <c r="G17" s="26"/>
      <c r="H17" s="26">
        <v>93216.6</v>
      </c>
      <c r="I17" s="26">
        <v>5000</v>
      </c>
      <c r="J17" s="26">
        <v>46630.400000000001</v>
      </c>
      <c r="K17" s="26">
        <v>23998</v>
      </c>
      <c r="L17" s="26">
        <v>5000</v>
      </c>
      <c r="M17" s="26"/>
      <c r="N17" s="26">
        <f t="shared" ref="N17:N24" si="10">SUM(B17:M17)</f>
        <v>845295.92</v>
      </c>
    </row>
    <row r="18" spans="1:15" s="1" customFormat="1" ht="20.100000000000001" customHeight="1" x14ac:dyDescent="0.4">
      <c r="A18" s="20" t="s">
        <v>17</v>
      </c>
      <c r="B18" s="26"/>
      <c r="C18" s="26">
        <v>216544.32</v>
      </c>
      <c r="D18" s="26"/>
      <c r="E18" s="26"/>
      <c r="F18" s="26">
        <v>534861.6</v>
      </c>
      <c r="G18" s="26"/>
      <c r="H18" s="26"/>
      <c r="I18" s="26">
        <v>54362.28</v>
      </c>
      <c r="J18" s="26"/>
      <c r="K18" s="26">
        <v>517936.25</v>
      </c>
      <c r="L18" s="26">
        <v>1384992.18</v>
      </c>
      <c r="M18" s="26"/>
      <c r="N18" s="26">
        <f t="shared" si="10"/>
        <v>2708696.63</v>
      </c>
    </row>
    <row r="19" spans="1:15" s="1" customFormat="1" ht="20.100000000000001" customHeight="1" x14ac:dyDescent="0.4">
      <c r="A19" s="20" t="s">
        <v>18</v>
      </c>
      <c r="B19" s="26"/>
      <c r="C19" s="26">
        <v>73505.850000000006</v>
      </c>
      <c r="D19" s="26"/>
      <c r="E19" s="26">
        <v>64000</v>
      </c>
      <c r="F19" s="26">
        <v>133335.62</v>
      </c>
      <c r="G19" s="26">
        <v>12000</v>
      </c>
      <c r="H19" s="26"/>
      <c r="I19" s="26"/>
      <c r="J19" s="26"/>
      <c r="K19" s="26">
        <v>219922.77</v>
      </c>
      <c r="L19" s="26">
        <v>330295.52</v>
      </c>
      <c r="M19" s="26"/>
      <c r="N19" s="26">
        <f t="shared" si="10"/>
        <v>833059.76</v>
      </c>
    </row>
    <row r="20" spans="1:15" s="1" customFormat="1" ht="20.100000000000001" customHeight="1" x14ac:dyDescent="0.4">
      <c r="A20" s="20" t="s">
        <v>19</v>
      </c>
      <c r="B20" s="26"/>
      <c r="C20" s="26">
        <v>1081600.67</v>
      </c>
      <c r="D20" s="26">
        <v>61950</v>
      </c>
      <c r="E20" s="26"/>
      <c r="F20" s="26">
        <v>883219.59</v>
      </c>
      <c r="G20" s="26">
        <v>217646.84</v>
      </c>
      <c r="H20" s="26"/>
      <c r="I20" s="26">
        <v>3444402.49</v>
      </c>
      <c r="J20" s="26">
        <v>469980.04</v>
      </c>
      <c r="K20" s="26"/>
      <c r="L20" s="26"/>
      <c r="M20" s="26"/>
      <c r="N20" s="26">
        <f t="shared" si="10"/>
        <v>6158799.6299999999</v>
      </c>
    </row>
    <row r="21" spans="1:15" s="1" customFormat="1" ht="20.100000000000001" customHeight="1" x14ac:dyDescent="0.4">
      <c r="A21" s="20" t="s">
        <v>20</v>
      </c>
      <c r="B21" s="26">
        <v>674978.64</v>
      </c>
      <c r="C21" s="26"/>
      <c r="D21" s="26">
        <v>713031.51</v>
      </c>
      <c r="E21" s="26">
        <v>685940.43</v>
      </c>
      <c r="F21" s="26">
        <v>830586.74</v>
      </c>
      <c r="G21" s="26">
        <v>1116141.42</v>
      </c>
      <c r="H21" s="26">
        <v>921380.8</v>
      </c>
      <c r="I21" s="26">
        <v>1336653.8</v>
      </c>
      <c r="J21" s="26">
        <v>2821370.79</v>
      </c>
      <c r="K21" s="26">
        <v>1307171.72</v>
      </c>
      <c r="L21" s="26">
        <v>921888.24</v>
      </c>
      <c r="M21" s="26"/>
      <c r="N21" s="26">
        <f t="shared" si="10"/>
        <v>11329144.09</v>
      </c>
    </row>
    <row r="22" spans="1:15" s="1" customFormat="1" ht="20.100000000000001" customHeight="1" x14ac:dyDescent="0.4">
      <c r="A22" s="20" t="s">
        <v>21</v>
      </c>
      <c r="B22" s="26"/>
      <c r="C22" s="26"/>
      <c r="D22" s="26">
        <v>137324.92000000001</v>
      </c>
      <c r="E22" s="26">
        <v>29504.52</v>
      </c>
      <c r="F22" s="26">
        <v>21469.32</v>
      </c>
      <c r="G22" s="26">
        <v>2609.9699999999998</v>
      </c>
      <c r="H22" s="26">
        <v>3779.94</v>
      </c>
      <c r="I22" s="26">
        <v>219791.95</v>
      </c>
      <c r="J22" s="26">
        <v>16119.93</v>
      </c>
      <c r="K22" s="26">
        <v>96849.26</v>
      </c>
      <c r="L22" s="26">
        <v>50220.21</v>
      </c>
      <c r="M22" s="26"/>
      <c r="N22" s="26">
        <f t="shared" si="10"/>
        <v>577670.0199999999</v>
      </c>
    </row>
    <row r="23" spans="1:15" s="1" customFormat="1" ht="20.100000000000001" customHeight="1" x14ac:dyDescent="0.4">
      <c r="A23" s="20" t="s">
        <v>22</v>
      </c>
      <c r="B23" s="26">
        <v>54752.97</v>
      </c>
      <c r="C23" s="26">
        <v>54503.99</v>
      </c>
      <c r="D23" s="26">
        <v>1671549.44</v>
      </c>
      <c r="E23" s="26">
        <v>322206.36</v>
      </c>
      <c r="F23" s="26">
        <v>494359.23</v>
      </c>
      <c r="G23" s="26">
        <v>308090</v>
      </c>
      <c r="H23" s="26">
        <v>458001.79</v>
      </c>
      <c r="I23" s="26">
        <v>894024.71</v>
      </c>
      <c r="J23" s="26">
        <v>604394.16</v>
      </c>
      <c r="K23" s="26">
        <v>309004.86</v>
      </c>
      <c r="L23" s="26">
        <v>1312134.2</v>
      </c>
      <c r="M23" s="26"/>
      <c r="N23" s="26">
        <f t="shared" si="10"/>
        <v>6483021.7100000009</v>
      </c>
    </row>
    <row r="24" spans="1:15" s="1" customFormat="1" ht="20.100000000000001" customHeight="1" x14ac:dyDescent="0.4">
      <c r="A24" s="20" t="s">
        <v>23</v>
      </c>
      <c r="B24" s="26"/>
      <c r="C24" s="26"/>
      <c r="D24" s="26">
        <v>962123.52</v>
      </c>
      <c r="E24" s="26">
        <v>598898.99</v>
      </c>
      <c r="F24" s="26">
        <v>482500.64</v>
      </c>
      <c r="G24" s="26">
        <v>803297.57</v>
      </c>
      <c r="H24" s="26">
        <v>729403.98</v>
      </c>
      <c r="I24" s="26">
        <v>88143.4</v>
      </c>
      <c r="J24" s="26">
        <v>1178109.05</v>
      </c>
      <c r="K24" s="26">
        <v>97007.2</v>
      </c>
      <c r="L24" s="26">
        <v>1727502.97</v>
      </c>
      <c r="M24" s="26"/>
      <c r="N24" s="26">
        <f t="shared" si="10"/>
        <v>6666987.3199999994</v>
      </c>
    </row>
    <row r="25" spans="1:15" s="1" customFormat="1" ht="20.100000000000001" customHeight="1" x14ac:dyDescent="0.4">
      <c r="A25" s="24" t="s">
        <v>24</v>
      </c>
      <c r="B25" s="25">
        <f>SUM(B26:B34)</f>
        <v>298200</v>
      </c>
      <c r="C25" s="25">
        <f>SUM(C26:C34)</f>
        <v>284700</v>
      </c>
      <c r="D25" s="25">
        <f t="shared" ref="D25" si="11">SUM(D26:D34)</f>
        <v>1723737.85</v>
      </c>
      <c r="E25" s="25">
        <f>SUM(E26:E34)</f>
        <v>1299075.51</v>
      </c>
      <c r="F25" s="25">
        <f>SUM(F26:F34)</f>
        <v>1456384.03</v>
      </c>
      <c r="G25" s="25">
        <f>SUM(G26:G34)</f>
        <v>853734.17</v>
      </c>
      <c r="H25" s="25">
        <f t="shared" ref="H25" si="12">SUM(H26:H34)</f>
        <v>1626461.88</v>
      </c>
      <c r="I25" s="25">
        <f t="shared" ref="I25" si="13">SUM(I26:I34)</f>
        <v>1095415.6400000001</v>
      </c>
      <c r="J25" s="25">
        <f t="shared" ref="J25" si="14">SUM(J26:J34)</f>
        <v>2412164.7000000002</v>
      </c>
      <c r="K25" s="25">
        <f t="shared" ref="K25" si="15">SUM(K26:K34)</f>
        <v>481241.4</v>
      </c>
      <c r="L25" s="25">
        <f>SUM(L26:L34)</f>
        <v>3229580.58</v>
      </c>
      <c r="M25" s="25"/>
      <c r="N25" s="25">
        <f>SUM(B25:M25)</f>
        <v>14760695.760000002</v>
      </c>
      <c r="O25" s="8"/>
    </row>
    <row r="26" spans="1:15" s="1" customFormat="1" ht="20.100000000000001" customHeight="1" x14ac:dyDescent="0.4">
      <c r="A26" s="20" t="s">
        <v>25</v>
      </c>
      <c r="B26" s="26"/>
      <c r="C26" s="26"/>
      <c r="D26" s="26">
        <v>292741.74</v>
      </c>
      <c r="E26" s="26">
        <v>-47999.93</v>
      </c>
      <c r="F26" s="26">
        <v>6840.55</v>
      </c>
      <c r="G26" s="26">
        <v>9292.5</v>
      </c>
      <c r="H26" s="26">
        <v>164834.04999999999</v>
      </c>
      <c r="I26" s="26">
        <v>17432.36</v>
      </c>
      <c r="J26" s="26"/>
      <c r="K26" s="26"/>
      <c r="L26" s="26">
        <v>91538.5</v>
      </c>
      <c r="M26" s="26"/>
      <c r="N26" s="26">
        <f>SUM(B26:M26)</f>
        <v>534679.77</v>
      </c>
    </row>
    <row r="27" spans="1:15" s="1" customFormat="1" ht="20.100000000000001" customHeight="1" x14ac:dyDescent="0.4">
      <c r="A27" s="20" t="s">
        <v>26</v>
      </c>
      <c r="B27" s="26"/>
      <c r="C27" s="26"/>
      <c r="D27" s="26">
        <v>317415.21000000002</v>
      </c>
      <c r="E27" s="26"/>
      <c r="F27" s="26">
        <v>294780</v>
      </c>
      <c r="G27" s="26"/>
      <c r="H27" s="26"/>
      <c r="I27" s="26">
        <v>52274</v>
      </c>
      <c r="J27" s="26">
        <v>3681.6</v>
      </c>
      <c r="K27" s="26"/>
      <c r="L27" s="26">
        <v>4425</v>
      </c>
      <c r="M27" s="26"/>
      <c r="N27" s="26">
        <f t="shared" ref="N27:N33" si="16">SUM(B27:M27)</f>
        <v>672575.80999999994</v>
      </c>
    </row>
    <row r="28" spans="1:15" s="1" customFormat="1" ht="20.100000000000001" customHeight="1" x14ac:dyDescent="0.4">
      <c r="A28" s="20" t="s">
        <v>27</v>
      </c>
      <c r="B28" s="26"/>
      <c r="C28" s="26"/>
      <c r="D28" s="26">
        <v>78722.11</v>
      </c>
      <c r="E28" s="26"/>
      <c r="F28" s="26">
        <v>43553.8</v>
      </c>
      <c r="G28" s="26"/>
      <c r="H28" s="26">
        <v>156881</v>
      </c>
      <c r="I28" s="26"/>
      <c r="J28" s="26">
        <v>254919.94</v>
      </c>
      <c r="K28" s="26">
        <v>81715</v>
      </c>
      <c r="L28" s="26">
        <v>366761.7</v>
      </c>
      <c r="M28" s="26"/>
      <c r="N28" s="26">
        <f t="shared" si="16"/>
        <v>982553.55</v>
      </c>
    </row>
    <row r="29" spans="1:15" s="1" customFormat="1" ht="20.100000000000001" customHeight="1" x14ac:dyDescent="0.4">
      <c r="A29" s="20" t="s">
        <v>28</v>
      </c>
      <c r="B29" s="26"/>
      <c r="C29" s="26"/>
      <c r="D29" s="26"/>
      <c r="E29" s="26"/>
      <c r="F29" s="26">
        <v>0</v>
      </c>
      <c r="G29" s="26"/>
      <c r="H29" s="26"/>
      <c r="I29" s="26"/>
      <c r="J29" s="26"/>
      <c r="K29" s="26"/>
      <c r="L29" s="26"/>
      <c r="M29" s="26"/>
      <c r="N29" s="26">
        <f t="shared" si="16"/>
        <v>0</v>
      </c>
    </row>
    <row r="30" spans="1:15" s="1" customFormat="1" ht="20.100000000000001" customHeight="1" x14ac:dyDescent="0.4">
      <c r="A30" s="20" t="s">
        <v>29</v>
      </c>
      <c r="B30" s="26"/>
      <c r="C30" s="26"/>
      <c r="D30" s="26">
        <v>5752.5</v>
      </c>
      <c r="E30" s="26">
        <v>33984</v>
      </c>
      <c r="F30" s="26">
        <v>8024</v>
      </c>
      <c r="G30" s="26"/>
      <c r="H30" s="26"/>
      <c r="I30" s="26">
        <v>73333.13</v>
      </c>
      <c r="J30" s="26">
        <v>495.6</v>
      </c>
      <c r="K30" s="26"/>
      <c r="L30" s="26">
        <v>6672.9</v>
      </c>
      <c r="M30" s="26"/>
      <c r="N30" s="26">
        <f t="shared" si="16"/>
        <v>128262.13</v>
      </c>
    </row>
    <row r="31" spans="1:15" s="1" customFormat="1" ht="20.100000000000001" customHeight="1" x14ac:dyDescent="0.4">
      <c r="A31" s="20" t="s">
        <v>30</v>
      </c>
      <c r="B31" s="26"/>
      <c r="C31" s="26"/>
      <c r="D31" s="26"/>
      <c r="E31" s="26"/>
      <c r="F31" s="26">
        <v>2187.13</v>
      </c>
      <c r="G31" s="26"/>
      <c r="H31" s="26">
        <v>74776.600000000006</v>
      </c>
      <c r="I31" s="26">
        <v>430578.14</v>
      </c>
      <c r="J31" s="26">
        <v>24030.7</v>
      </c>
      <c r="K31" s="26">
        <v>43341.4</v>
      </c>
      <c r="L31" s="26">
        <v>13420.14</v>
      </c>
      <c r="M31" s="26"/>
      <c r="N31" s="26">
        <f>SUM(B31:M31)</f>
        <v>588334.11</v>
      </c>
    </row>
    <row r="32" spans="1:15" s="1" customFormat="1" ht="20.100000000000001" customHeight="1" x14ac:dyDescent="0.4">
      <c r="A32" s="20" t="s">
        <v>31</v>
      </c>
      <c r="B32" s="26">
        <v>298200</v>
      </c>
      <c r="C32" s="26">
        <v>284700</v>
      </c>
      <c r="D32" s="26">
        <v>531100</v>
      </c>
      <c r="E32" s="26">
        <v>299000</v>
      </c>
      <c r="F32" s="26">
        <v>299000</v>
      </c>
      <c r="G32" s="26">
        <v>298000</v>
      </c>
      <c r="H32" s="26">
        <v>352805.1</v>
      </c>
      <c r="I32" s="26">
        <v>359980</v>
      </c>
      <c r="J32" s="26">
        <v>1431421</v>
      </c>
      <c r="K32" s="26">
        <v>284500</v>
      </c>
      <c r="L32" s="26">
        <v>372024.1</v>
      </c>
      <c r="M32" s="26"/>
      <c r="N32" s="26">
        <f t="shared" si="16"/>
        <v>4810730.1999999993</v>
      </c>
    </row>
    <row r="33" spans="1:15" s="1" customFormat="1" ht="20.100000000000001" customHeight="1" x14ac:dyDescent="0.4">
      <c r="A33" s="20" t="s">
        <v>32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>
        <f t="shared" si="16"/>
        <v>0</v>
      </c>
    </row>
    <row r="34" spans="1:15" s="1" customFormat="1" ht="20.100000000000001" customHeight="1" x14ac:dyDescent="0.4">
      <c r="A34" s="20" t="s">
        <v>33</v>
      </c>
      <c r="B34" s="26"/>
      <c r="C34" s="26"/>
      <c r="D34" s="26">
        <v>498006.29</v>
      </c>
      <c r="E34" s="26">
        <v>1014091.44</v>
      </c>
      <c r="F34" s="26">
        <v>801998.55</v>
      </c>
      <c r="G34" s="26">
        <v>546441.67000000004</v>
      </c>
      <c r="H34" s="26">
        <v>877165.13</v>
      </c>
      <c r="I34" s="26">
        <v>161818.01</v>
      </c>
      <c r="J34" s="26">
        <v>697615.86</v>
      </c>
      <c r="K34" s="26">
        <v>71685</v>
      </c>
      <c r="L34" s="26">
        <v>2374738.2400000002</v>
      </c>
      <c r="M34" s="26"/>
      <c r="N34" s="26">
        <f>SUM(B34:M34)</f>
        <v>7043560.1900000004</v>
      </c>
    </row>
    <row r="35" spans="1:15" s="1" customFormat="1" ht="20.100000000000001" customHeight="1" x14ac:dyDescent="0.4">
      <c r="A35" s="24" t="s">
        <v>34</v>
      </c>
      <c r="B35" s="25">
        <f>SUM(B36:B43)</f>
        <v>0</v>
      </c>
      <c r="C35" s="25">
        <f t="shared" ref="C35" si="17">SUM(C36:C43)</f>
        <v>0</v>
      </c>
      <c r="D35" s="25">
        <f t="shared" ref="D35" si="18">SUM(D36:D43)</f>
        <v>0</v>
      </c>
      <c r="E35" s="25">
        <f t="shared" ref="E35" si="19">SUM(E36:E43)</f>
        <v>0</v>
      </c>
      <c r="F35" s="25">
        <f t="shared" ref="F35" si="20">SUM(F36:F43)</f>
        <v>51857.18</v>
      </c>
      <c r="G35" s="25">
        <f t="shared" ref="G35" si="21">SUM(G36:G43)</f>
        <v>287502.53000000003</v>
      </c>
      <c r="H35" s="25">
        <f t="shared" ref="H35" si="22">SUM(H36:H43)</f>
        <v>427895.27</v>
      </c>
      <c r="I35" s="25">
        <f t="shared" ref="I35" si="23">SUM(I36:I43)</f>
        <v>303812.3</v>
      </c>
      <c r="J35" s="25">
        <f t="shared" ref="J35" si="24">SUM(J36:J43)</f>
        <v>897869.86</v>
      </c>
      <c r="K35" s="25">
        <f t="shared" ref="K35" si="25">SUM(K36:K43)</f>
        <v>319655.93</v>
      </c>
      <c r="L35" s="25">
        <f>SUM(L36:L43)</f>
        <v>3896537.47</v>
      </c>
      <c r="M35" s="25"/>
      <c r="N35" s="25">
        <f>SUM(B35:M35)</f>
        <v>6185130.540000001</v>
      </c>
      <c r="O35" s="8"/>
    </row>
    <row r="36" spans="1:15" s="1" customFormat="1" ht="20.100000000000001" customHeight="1" x14ac:dyDescent="0.4">
      <c r="A36" s="20" t="s">
        <v>35</v>
      </c>
      <c r="B36" s="26">
        <f>+'[1]P3 Ejecutado-Devengado'!B36</f>
        <v>0</v>
      </c>
      <c r="C36" s="26"/>
      <c r="D36" s="26"/>
      <c r="E36" s="26"/>
      <c r="F36" s="26"/>
      <c r="G36" s="26"/>
      <c r="H36" s="26"/>
      <c r="I36" s="26"/>
      <c r="J36" s="26">
        <v>897869.86</v>
      </c>
      <c r="K36" s="26">
        <v>274400</v>
      </c>
      <c r="L36" s="26"/>
      <c r="M36" s="26"/>
      <c r="N36" s="26">
        <f t="shared" ref="N36:N50" si="26">SUM(B36:L36)</f>
        <v>1172269.8599999999</v>
      </c>
    </row>
    <row r="37" spans="1:15" s="1" customFormat="1" ht="20.100000000000001" customHeight="1" x14ac:dyDescent="0.4">
      <c r="A37" s="20" t="s">
        <v>36</v>
      </c>
      <c r="B37" s="26">
        <f>+'[1]P3 Ejecutado-Devengado'!B37</f>
        <v>0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>
        <f t="shared" si="26"/>
        <v>0</v>
      </c>
    </row>
    <row r="38" spans="1:15" s="1" customFormat="1" ht="20.100000000000001" customHeight="1" x14ac:dyDescent="0.4">
      <c r="A38" s="20" t="s">
        <v>37</v>
      </c>
      <c r="B38" s="26">
        <f>+'[1]P3 Ejecutado-Devengado'!B38</f>
        <v>0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>
        <f t="shared" si="26"/>
        <v>0</v>
      </c>
    </row>
    <row r="39" spans="1:15" s="1" customFormat="1" ht="20.100000000000001" customHeight="1" x14ac:dyDescent="0.4">
      <c r="A39" s="20" t="s">
        <v>38</v>
      </c>
      <c r="B39" s="26">
        <f>+'[1]P3 Ejecutado-Devengado'!B39</f>
        <v>0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>
        <f t="shared" si="26"/>
        <v>0</v>
      </c>
    </row>
    <row r="40" spans="1:15" s="1" customFormat="1" ht="20.100000000000001" customHeight="1" x14ac:dyDescent="0.4">
      <c r="A40" s="20" t="s">
        <v>39</v>
      </c>
      <c r="B40" s="26">
        <f>+'[1]P3 Ejecutado-Devengado'!B40</f>
        <v>0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>
        <f t="shared" si="26"/>
        <v>0</v>
      </c>
    </row>
    <row r="41" spans="1:15" s="1" customFormat="1" ht="20.100000000000001" customHeight="1" x14ac:dyDescent="0.4">
      <c r="A41" s="20" t="s">
        <v>40</v>
      </c>
      <c r="B41" s="26">
        <f>+'[1]P3 Ejecutado-Devengado'!B41</f>
        <v>0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>
        <f t="shared" si="26"/>
        <v>0</v>
      </c>
    </row>
    <row r="42" spans="1:15" s="1" customFormat="1" ht="20.100000000000001" customHeight="1" x14ac:dyDescent="0.4">
      <c r="A42" s="20" t="s">
        <v>41</v>
      </c>
      <c r="B42" s="26">
        <f>+'[1]P3 Ejecutado-Devengado'!B42</f>
        <v>0</v>
      </c>
      <c r="C42" s="26"/>
      <c r="D42" s="26"/>
      <c r="E42" s="26"/>
      <c r="F42" s="26">
        <v>51857.18</v>
      </c>
      <c r="G42" s="26">
        <v>287502.53000000003</v>
      </c>
      <c r="H42" s="26">
        <v>427895.27</v>
      </c>
      <c r="I42" s="26">
        <v>303812.3</v>
      </c>
      <c r="J42" s="26"/>
      <c r="K42" s="26">
        <v>45255.93</v>
      </c>
      <c r="L42" s="26">
        <v>3896537.47</v>
      </c>
      <c r="M42" s="26"/>
      <c r="N42" s="26">
        <f>SUM(B42:M42)</f>
        <v>5012860.68</v>
      </c>
    </row>
    <row r="43" spans="1:15" s="1" customFormat="1" ht="20.100000000000001" customHeight="1" x14ac:dyDescent="0.4">
      <c r="A43" s="20" t="s">
        <v>42</v>
      </c>
      <c r="B43" s="26">
        <f>+'[1]P3 Ejecutado-Devengado'!B43</f>
        <v>0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>
        <f t="shared" si="26"/>
        <v>0</v>
      </c>
    </row>
    <row r="44" spans="1:15" s="1" customFormat="1" ht="20.100000000000001" customHeight="1" x14ac:dyDescent="0.4">
      <c r="A44" s="24" t="s">
        <v>43</v>
      </c>
      <c r="B44" s="25">
        <f>SUM(B45:B50)</f>
        <v>0</v>
      </c>
      <c r="C44" s="25"/>
      <c r="D44" s="25">
        <f>SUM(D45:D50)</f>
        <v>0</v>
      </c>
      <c r="E44" s="25">
        <f t="shared" ref="E44" si="27">SUM(E45:E50)</f>
        <v>0</v>
      </c>
      <c r="F44" s="25">
        <f t="shared" ref="F44" si="28">SUM(F45:F50)</f>
        <v>0</v>
      </c>
      <c r="G44" s="25">
        <f t="shared" ref="G44" si="29">SUM(G45:G50)</f>
        <v>0</v>
      </c>
      <c r="H44" s="25">
        <f t="shared" ref="H44" si="30">SUM(H45:H50)</f>
        <v>0</v>
      </c>
      <c r="I44" s="25">
        <f t="shared" ref="I44" si="31">SUM(I45:I50)</f>
        <v>0</v>
      </c>
      <c r="J44" s="25">
        <f t="shared" ref="J44" si="32">SUM(J45:J50)</f>
        <v>0</v>
      </c>
      <c r="K44" s="25">
        <f t="shared" ref="K44" si="33">SUM(K45:K50)</f>
        <v>0</v>
      </c>
      <c r="L44" s="25">
        <f t="shared" ref="L44" si="34">SUM(L45:L50)</f>
        <v>0</v>
      </c>
      <c r="M44" s="25"/>
      <c r="N44" s="25">
        <f t="shared" si="26"/>
        <v>0</v>
      </c>
      <c r="O44" s="8"/>
    </row>
    <row r="45" spans="1:15" s="1" customFormat="1" ht="20.100000000000001" customHeight="1" x14ac:dyDescent="0.4">
      <c r="A45" s="20" t="s">
        <v>44</v>
      </c>
      <c r="B45" s="26">
        <f>+'[1]P3 Ejecutado-Devengado'!B45</f>
        <v>0</v>
      </c>
      <c r="C45" s="26"/>
      <c r="D45" s="26">
        <f>+'[1]P3 Ejecutado-Devengado'!B45</f>
        <v>0</v>
      </c>
      <c r="E45" s="26">
        <f>+'[1]P3 Ejecutado-Devengado'!M45</f>
        <v>0</v>
      </c>
      <c r="F45" s="26">
        <f>+'[1]P3 Ejecutado-Devengado'!D45</f>
        <v>0</v>
      </c>
      <c r="G45" s="26">
        <f>+'[1]P3 Ejecutado-Devengado'!O45</f>
        <v>0</v>
      </c>
      <c r="H45" s="26">
        <f>+'[1]P3 Ejecutado-Devengado'!F45</f>
        <v>0</v>
      </c>
      <c r="I45" s="26">
        <f>+'[1]P3 Ejecutado-Devengado'!Q45</f>
        <v>0</v>
      </c>
      <c r="J45" s="26">
        <f>+'[1]P3 Ejecutado-Devengado'!H45</f>
        <v>0</v>
      </c>
      <c r="K45" s="26">
        <f>+'[1]P3 Ejecutado-Devengado'!S45</f>
        <v>0</v>
      </c>
      <c r="L45" s="26">
        <f>+'[1]P3 Ejecutado-Devengado'!J45</f>
        <v>0</v>
      </c>
      <c r="M45" s="26"/>
      <c r="N45" s="26">
        <f t="shared" si="26"/>
        <v>0</v>
      </c>
    </row>
    <row r="46" spans="1:15" s="1" customFormat="1" ht="20.100000000000001" customHeight="1" x14ac:dyDescent="0.4">
      <c r="A46" s="20" t="s">
        <v>45</v>
      </c>
      <c r="B46" s="26">
        <f>+'[1]P3 Ejecutado-Devengado'!B46</f>
        <v>0</v>
      </c>
      <c r="C46" s="26"/>
      <c r="D46" s="26">
        <f>+'[1]P3 Ejecutado-Devengado'!B46</f>
        <v>0</v>
      </c>
      <c r="E46" s="26">
        <f>+'[1]P3 Ejecutado-Devengado'!M46</f>
        <v>0</v>
      </c>
      <c r="F46" s="26">
        <f>+'[1]P3 Ejecutado-Devengado'!D46</f>
        <v>0</v>
      </c>
      <c r="G46" s="26">
        <f>+'[1]P3 Ejecutado-Devengado'!O46</f>
        <v>0</v>
      </c>
      <c r="H46" s="26">
        <f>+'[1]P3 Ejecutado-Devengado'!F46</f>
        <v>0</v>
      </c>
      <c r="I46" s="26">
        <f>+'[1]P3 Ejecutado-Devengado'!Q46</f>
        <v>0</v>
      </c>
      <c r="J46" s="26">
        <f>+'[1]P3 Ejecutado-Devengado'!H46</f>
        <v>0</v>
      </c>
      <c r="K46" s="26">
        <f>+'[1]P3 Ejecutado-Devengado'!S46</f>
        <v>0</v>
      </c>
      <c r="L46" s="26">
        <f>+'[1]P3 Ejecutado-Devengado'!J46</f>
        <v>0</v>
      </c>
      <c r="M46" s="26"/>
      <c r="N46" s="26">
        <f t="shared" si="26"/>
        <v>0</v>
      </c>
    </row>
    <row r="47" spans="1:15" s="1" customFormat="1" ht="20.100000000000001" customHeight="1" x14ac:dyDescent="0.4">
      <c r="A47" s="20" t="s">
        <v>46</v>
      </c>
      <c r="B47" s="26">
        <f>+'[1]P3 Ejecutado-Devengado'!B47</f>
        <v>0</v>
      </c>
      <c r="C47" s="26"/>
      <c r="D47" s="26">
        <f>+'[1]P3 Ejecutado-Devengado'!B47</f>
        <v>0</v>
      </c>
      <c r="E47" s="26">
        <f>+'[1]P3 Ejecutado-Devengado'!M47</f>
        <v>0</v>
      </c>
      <c r="F47" s="26">
        <f>+'[1]P3 Ejecutado-Devengado'!D47</f>
        <v>0</v>
      </c>
      <c r="G47" s="26">
        <f>+'[1]P3 Ejecutado-Devengado'!O47</f>
        <v>0</v>
      </c>
      <c r="H47" s="26">
        <f>+'[1]P3 Ejecutado-Devengado'!F47</f>
        <v>0</v>
      </c>
      <c r="I47" s="26">
        <f>+'[1]P3 Ejecutado-Devengado'!Q47</f>
        <v>0</v>
      </c>
      <c r="J47" s="26">
        <f>+'[1]P3 Ejecutado-Devengado'!H47</f>
        <v>0</v>
      </c>
      <c r="K47" s="26">
        <f>+'[1]P3 Ejecutado-Devengado'!S47</f>
        <v>0</v>
      </c>
      <c r="L47" s="26">
        <f>+'[1]P3 Ejecutado-Devengado'!J47</f>
        <v>0</v>
      </c>
      <c r="M47" s="26"/>
      <c r="N47" s="26">
        <f t="shared" si="26"/>
        <v>0</v>
      </c>
    </row>
    <row r="48" spans="1:15" s="1" customFormat="1" ht="20.100000000000001" customHeight="1" x14ac:dyDescent="0.4">
      <c r="A48" s="20" t="s">
        <v>47</v>
      </c>
      <c r="B48" s="26">
        <f>+'[1]P3 Ejecutado-Devengado'!B48</f>
        <v>0</v>
      </c>
      <c r="C48" s="26"/>
      <c r="D48" s="26">
        <f>+'[1]P3 Ejecutado-Devengado'!B48</f>
        <v>0</v>
      </c>
      <c r="E48" s="26">
        <f>+'[1]P3 Ejecutado-Devengado'!M48</f>
        <v>0</v>
      </c>
      <c r="F48" s="26">
        <f>+'[1]P3 Ejecutado-Devengado'!D48</f>
        <v>0</v>
      </c>
      <c r="G48" s="26">
        <f>+'[1]P3 Ejecutado-Devengado'!O48</f>
        <v>0</v>
      </c>
      <c r="H48" s="26">
        <f>+'[1]P3 Ejecutado-Devengado'!F48</f>
        <v>0</v>
      </c>
      <c r="I48" s="26">
        <f>+'[1]P3 Ejecutado-Devengado'!Q48</f>
        <v>0</v>
      </c>
      <c r="J48" s="26">
        <f>+'[1]P3 Ejecutado-Devengado'!H48</f>
        <v>0</v>
      </c>
      <c r="K48" s="26">
        <f>+'[1]P3 Ejecutado-Devengado'!S48</f>
        <v>0</v>
      </c>
      <c r="L48" s="26">
        <f>+'[1]P3 Ejecutado-Devengado'!J48</f>
        <v>0</v>
      </c>
      <c r="M48" s="26"/>
      <c r="N48" s="26">
        <f t="shared" si="26"/>
        <v>0</v>
      </c>
    </row>
    <row r="49" spans="1:15" s="1" customFormat="1" ht="20.100000000000001" customHeight="1" x14ac:dyDescent="0.4">
      <c r="A49" s="20" t="s">
        <v>48</v>
      </c>
      <c r="B49" s="26">
        <f>+'[1]P3 Ejecutado-Devengado'!B49</f>
        <v>0</v>
      </c>
      <c r="C49" s="26"/>
      <c r="D49" s="26">
        <f>+'[1]P3 Ejecutado-Devengado'!B49</f>
        <v>0</v>
      </c>
      <c r="E49" s="26">
        <f>+'[1]P3 Ejecutado-Devengado'!M49</f>
        <v>0</v>
      </c>
      <c r="F49" s="26">
        <f>+'[1]P3 Ejecutado-Devengado'!D49</f>
        <v>0</v>
      </c>
      <c r="G49" s="26">
        <f>+'[1]P3 Ejecutado-Devengado'!O49</f>
        <v>0</v>
      </c>
      <c r="H49" s="26">
        <f>+'[1]P3 Ejecutado-Devengado'!F49</f>
        <v>0</v>
      </c>
      <c r="I49" s="26">
        <f>+'[1]P3 Ejecutado-Devengado'!Q49</f>
        <v>0</v>
      </c>
      <c r="J49" s="26">
        <f>+'[1]P3 Ejecutado-Devengado'!H49</f>
        <v>0</v>
      </c>
      <c r="K49" s="26">
        <f>+'[1]P3 Ejecutado-Devengado'!S49</f>
        <v>0</v>
      </c>
      <c r="L49" s="26">
        <f>+'[1]P3 Ejecutado-Devengado'!J49</f>
        <v>0</v>
      </c>
      <c r="M49" s="26"/>
      <c r="N49" s="26">
        <f t="shared" si="26"/>
        <v>0</v>
      </c>
    </row>
    <row r="50" spans="1:15" s="1" customFormat="1" ht="20.100000000000001" customHeight="1" x14ac:dyDescent="0.4">
      <c r="A50" s="20" t="s">
        <v>49</v>
      </c>
      <c r="B50" s="26">
        <f>+'[1]P3 Ejecutado-Devengado'!B50</f>
        <v>0</v>
      </c>
      <c r="C50" s="26"/>
      <c r="D50" s="26">
        <f>+'[1]P3 Ejecutado-Devengado'!B50</f>
        <v>0</v>
      </c>
      <c r="E50" s="26">
        <f>+'[1]P3 Ejecutado-Devengado'!M50</f>
        <v>0</v>
      </c>
      <c r="F50" s="26">
        <f>+'[1]P3 Ejecutado-Devengado'!D50</f>
        <v>0</v>
      </c>
      <c r="G50" s="26">
        <f>+'[1]P3 Ejecutado-Devengado'!O50</f>
        <v>0</v>
      </c>
      <c r="H50" s="26">
        <f>+'[1]P3 Ejecutado-Devengado'!F50</f>
        <v>0</v>
      </c>
      <c r="I50" s="26">
        <f>+'[1]P3 Ejecutado-Devengado'!Q50</f>
        <v>0</v>
      </c>
      <c r="J50" s="26">
        <f>+'[1]P3 Ejecutado-Devengado'!H50</f>
        <v>0</v>
      </c>
      <c r="K50" s="26">
        <f>+'[1]P3 Ejecutado-Devengado'!S50</f>
        <v>0</v>
      </c>
      <c r="L50" s="26">
        <f>+'[1]P3 Ejecutado-Devengado'!J50</f>
        <v>0</v>
      </c>
      <c r="M50" s="26"/>
      <c r="N50" s="26">
        <f t="shared" si="26"/>
        <v>0</v>
      </c>
    </row>
    <row r="51" spans="1:15" s="1" customFormat="1" ht="20.100000000000001" customHeight="1" x14ac:dyDescent="0.4">
      <c r="A51" s="24" t="s">
        <v>50</v>
      </c>
      <c r="B51" s="25">
        <f>SUM(B52:B60)</f>
        <v>0</v>
      </c>
      <c r="C51" s="25">
        <f t="shared" ref="C51" si="35">SUM(C52:C60)</f>
        <v>0</v>
      </c>
      <c r="D51" s="25">
        <f t="shared" ref="D51" si="36">SUM(D52:D60)</f>
        <v>2330452.7999999998</v>
      </c>
      <c r="E51" s="25">
        <f>SUM(E52:E60)</f>
        <v>399789.60000000003</v>
      </c>
      <c r="F51" s="25">
        <f>SUM(F52:F60)</f>
        <v>7796512.46</v>
      </c>
      <c r="G51" s="25">
        <f t="shared" ref="G51" si="37">SUM(G52:G60)</f>
        <v>-158352.56</v>
      </c>
      <c r="H51" s="25">
        <f t="shared" ref="H51" si="38">SUM(H52:H60)</f>
        <v>228157.19</v>
      </c>
      <c r="I51" s="25">
        <f t="shared" ref="I51" si="39">SUM(I52:I60)</f>
        <v>162383.54999999999</v>
      </c>
      <c r="J51" s="25">
        <f t="shared" ref="J51" si="40">SUM(J52:J60)</f>
        <v>3498.7</v>
      </c>
      <c r="K51" s="25">
        <f t="shared" ref="K51" si="41">SUM(K52:K60)</f>
        <v>5387357.29</v>
      </c>
      <c r="L51" s="25">
        <f>SUM(L52:L60)</f>
        <v>301554.68000000005</v>
      </c>
      <c r="M51" s="25"/>
      <c r="N51" s="25">
        <f>SUM(B51:M51)</f>
        <v>16451353.709999997</v>
      </c>
      <c r="O51" s="8"/>
    </row>
    <row r="52" spans="1:15" s="1" customFormat="1" ht="20.100000000000001" customHeight="1" x14ac:dyDescent="0.4">
      <c r="A52" s="20" t="s">
        <v>51</v>
      </c>
      <c r="B52" s="26">
        <f>+'[1]P3 Ejecutado-Devengado'!B52</f>
        <v>0</v>
      </c>
      <c r="C52" s="26"/>
      <c r="D52" s="26">
        <v>2330452.7999999998</v>
      </c>
      <c r="E52" s="26">
        <v>34768.400000000001</v>
      </c>
      <c r="F52" s="26">
        <v>7638159.9000000004</v>
      </c>
      <c r="G52" s="26"/>
      <c r="H52" s="26">
        <v>106044.24</v>
      </c>
      <c r="I52" s="26">
        <v>89798.55</v>
      </c>
      <c r="J52" s="26">
        <v>3498.7</v>
      </c>
      <c r="K52" s="26">
        <v>890857.28</v>
      </c>
      <c r="L52" s="26">
        <v>276090.28000000003</v>
      </c>
      <c r="M52" s="26"/>
      <c r="N52" s="26">
        <f>SUM(B52:M52)</f>
        <v>11369670.149999999</v>
      </c>
    </row>
    <row r="53" spans="1:15" s="1" customFormat="1" ht="20.100000000000001" customHeight="1" x14ac:dyDescent="0.4">
      <c r="A53" s="20" t="s">
        <v>52</v>
      </c>
      <c r="B53" s="26">
        <f>+'[1]P3 Ejecutado-Devengado'!B53</f>
        <v>0</v>
      </c>
      <c r="C53" s="26"/>
      <c r="D53" s="26"/>
      <c r="E53" s="26">
        <v>365021.2</v>
      </c>
      <c r="F53" s="26"/>
      <c r="G53" s="26"/>
      <c r="H53" s="26"/>
      <c r="I53" s="26"/>
      <c r="J53" s="26"/>
      <c r="K53" s="26"/>
      <c r="L53" s="26"/>
      <c r="M53" s="26"/>
      <c r="N53" s="26">
        <f t="shared" ref="N53:N60" si="42">SUM(B53:M53)</f>
        <v>365021.2</v>
      </c>
    </row>
    <row r="54" spans="1:15" s="1" customFormat="1" ht="20.100000000000001" customHeight="1" x14ac:dyDescent="0.4">
      <c r="A54" s="20" t="s">
        <v>53</v>
      </c>
      <c r="B54" s="26">
        <f>+'[1]P3 Ejecutado-Devengado'!B54</f>
        <v>0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>
        <f t="shared" si="42"/>
        <v>0</v>
      </c>
    </row>
    <row r="55" spans="1:15" s="1" customFormat="1" ht="20.100000000000001" customHeight="1" x14ac:dyDescent="0.4">
      <c r="A55" s="20" t="s">
        <v>54</v>
      </c>
      <c r="B55" s="26">
        <f>+'[1]P3 Ejecutado-Devengado'!B55</f>
        <v>0</v>
      </c>
      <c r="C55" s="26"/>
      <c r="D55" s="26"/>
      <c r="E55" s="26"/>
      <c r="F55" s="26"/>
      <c r="G55" s="26"/>
      <c r="H55" s="26"/>
      <c r="I55" s="26"/>
      <c r="J55" s="26"/>
      <c r="K55" s="26">
        <v>4496500.01</v>
      </c>
      <c r="L55" s="26"/>
      <c r="M55" s="26"/>
      <c r="N55" s="26">
        <f t="shared" si="42"/>
        <v>4496500.01</v>
      </c>
    </row>
    <row r="56" spans="1:15" s="1" customFormat="1" ht="20.100000000000001" customHeight="1" x14ac:dyDescent="0.4">
      <c r="A56" s="20" t="s">
        <v>55</v>
      </c>
      <c r="B56" s="26">
        <f>+'[1]P3 Ejecutado-Devengado'!B56</f>
        <v>0</v>
      </c>
      <c r="C56" s="26"/>
      <c r="D56" s="26"/>
      <c r="E56" s="26"/>
      <c r="F56" s="26">
        <v>158352.56</v>
      </c>
      <c r="G56" s="26">
        <v>-158352.56</v>
      </c>
      <c r="H56" s="26">
        <v>122112.95</v>
      </c>
      <c r="I56" s="26">
        <v>5325</v>
      </c>
      <c r="J56" s="26"/>
      <c r="K56" s="26"/>
      <c r="L56" s="26">
        <v>25464.400000000001</v>
      </c>
      <c r="M56" s="26"/>
      <c r="N56" s="26">
        <f t="shared" si="42"/>
        <v>152902.35</v>
      </c>
    </row>
    <row r="57" spans="1:15" s="1" customFormat="1" ht="20.100000000000001" customHeight="1" x14ac:dyDescent="0.4">
      <c r="A57" s="20" t="s">
        <v>56</v>
      </c>
      <c r="B57" s="26">
        <f>+'[1]P3 Ejecutado-Devengado'!B57</f>
        <v>0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>
        <f t="shared" si="42"/>
        <v>0</v>
      </c>
    </row>
    <row r="58" spans="1:15" s="1" customFormat="1" ht="20.100000000000001" customHeight="1" x14ac:dyDescent="0.4">
      <c r="A58" s="20" t="s">
        <v>57</v>
      </c>
      <c r="B58" s="26">
        <f>+'[1]P3 Ejecutado-Devengado'!B58</f>
        <v>0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>
        <f t="shared" si="42"/>
        <v>0</v>
      </c>
    </row>
    <row r="59" spans="1:15" s="1" customFormat="1" ht="20.100000000000001" customHeight="1" x14ac:dyDescent="0.4">
      <c r="A59" s="20" t="s">
        <v>58</v>
      </c>
      <c r="B59" s="26">
        <f>+'[1]P3 Ejecutado-Devengado'!B59</f>
        <v>0</v>
      </c>
      <c r="C59" s="26"/>
      <c r="D59" s="26"/>
      <c r="E59" s="26"/>
      <c r="F59" s="26"/>
      <c r="G59" s="26"/>
      <c r="H59" s="26"/>
      <c r="I59" s="26">
        <v>67260</v>
      </c>
      <c r="J59" s="26"/>
      <c r="K59" s="26"/>
      <c r="L59" s="26"/>
      <c r="M59" s="26"/>
      <c r="N59" s="26">
        <f t="shared" si="42"/>
        <v>67260</v>
      </c>
    </row>
    <row r="60" spans="1:15" s="1" customFormat="1" ht="20.100000000000001" customHeight="1" x14ac:dyDescent="0.4">
      <c r="A60" s="20" t="s">
        <v>59</v>
      </c>
      <c r="B60" s="26">
        <f>+'[1]P3 Ejecutado-Devengado'!B60</f>
        <v>0</v>
      </c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>
        <f t="shared" si="42"/>
        <v>0</v>
      </c>
    </row>
    <row r="61" spans="1:15" s="1" customFormat="1" ht="20.100000000000001" customHeight="1" x14ac:dyDescent="0.4">
      <c r="A61" s="24" t="s">
        <v>60</v>
      </c>
      <c r="B61" s="25">
        <f>SUM(B62:B65)</f>
        <v>0</v>
      </c>
      <c r="C61" s="25">
        <f t="shared" ref="C61" si="43">SUM(C62:C65)</f>
        <v>0</v>
      </c>
      <c r="D61" s="25">
        <f>SUM(D63:D65)</f>
        <v>0</v>
      </c>
      <c r="E61" s="25">
        <f t="shared" ref="E61" si="44">SUM(E62:E65)</f>
        <v>0</v>
      </c>
      <c r="F61" s="25">
        <f>SUM(F62:F65)</f>
        <v>3481720.34</v>
      </c>
      <c r="G61" s="25">
        <f t="shared" ref="G61" si="45">SUM(G62:G65)</f>
        <v>158352.56</v>
      </c>
      <c r="H61" s="25">
        <f t="shared" ref="H61" si="46">SUM(H62:H65)</f>
        <v>2851979.31</v>
      </c>
      <c r="I61" s="25">
        <f t="shared" ref="I61" si="47">SUM(I62:I65)</f>
        <v>0</v>
      </c>
      <c r="J61" s="25">
        <f t="shared" ref="J61" si="48">SUM(J62:J65)</f>
        <v>-2851979.31</v>
      </c>
      <c r="K61" s="25">
        <f t="shared" ref="K61" si="49">SUM(K62:K65)</f>
        <v>2851979.31</v>
      </c>
      <c r="L61" s="25">
        <f t="shared" ref="L61" si="50">SUM(L62:L65)</f>
        <v>0</v>
      </c>
      <c r="M61" s="25"/>
      <c r="N61" s="25">
        <f>SUM(B61:M61)</f>
        <v>6492052.21</v>
      </c>
      <c r="O61" s="8"/>
    </row>
    <row r="62" spans="1:15" s="1" customFormat="1" ht="20.100000000000001" customHeight="1" x14ac:dyDescent="0.4">
      <c r="A62" s="20" t="s">
        <v>61</v>
      </c>
      <c r="B62" s="26">
        <f>'[1]P3 Ejecutado-Devengado'!B62</f>
        <v>0</v>
      </c>
      <c r="C62" s="26"/>
      <c r="E62" s="26"/>
      <c r="F62" s="26">
        <v>2326673.39</v>
      </c>
      <c r="G62" s="26"/>
      <c r="H62" s="26"/>
      <c r="I62" s="26"/>
      <c r="J62" s="26"/>
      <c r="K62" s="26"/>
      <c r="L62" s="26"/>
      <c r="M62" s="26"/>
      <c r="N62" s="26">
        <f>SUM(B62:M62)</f>
        <v>2326673.39</v>
      </c>
    </row>
    <row r="63" spans="1:15" s="1" customFormat="1" ht="20.100000000000001" customHeight="1" x14ac:dyDescent="0.4">
      <c r="A63" s="20" t="s">
        <v>62</v>
      </c>
      <c r="B63" s="26">
        <f>'[1]P3 Ejecutado-Devengado'!B63</f>
        <v>0</v>
      </c>
      <c r="C63" s="26"/>
      <c r="D63" s="26"/>
      <c r="E63" s="26"/>
      <c r="F63" s="26">
        <v>1155046.95</v>
      </c>
      <c r="G63" s="26">
        <v>158352.56</v>
      </c>
      <c r="H63" s="26">
        <v>2851979.31</v>
      </c>
      <c r="I63" s="26"/>
      <c r="J63" s="26">
        <v>-2851979.31</v>
      </c>
      <c r="K63" s="26">
        <v>2851979.31</v>
      </c>
      <c r="L63" s="26"/>
      <c r="M63" s="26"/>
      <c r="N63" s="26">
        <f t="shared" ref="N63:N81" si="51">SUM(B63:M63)</f>
        <v>4165378.8200000003</v>
      </c>
    </row>
    <row r="64" spans="1:15" s="1" customFormat="1" ht="20.100000000000001" customHeight="1" x14ac:dyDescent="0.4">
      <c r="A64" s="20" t="s">
        <v>63</v>
      </c>
      <c r="B64" s="26">
        <f>'[1]P3 Ejecutado-Devengado'!B64</f>
        <v>0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>
        <f t="shared" si="51"/>
        <v>0</v>
      </c>
    </row>
    <row r="65" spans="1:15" s="1" customFormat="1" ht="20.100000000000001" customHeight="1" x14ac:dyDescent="0.4">
      <c r="A65" s="20" t="s">
        <v>64</v>
      </c>
      <c r="B65" s="26">
        <f>'[1]P3 Ejecutado-Devengado'!B65</f>
        <v>0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>
        <f t="shared" si="51"/>
        <v>0</v>
      </c>
    </row>
    <row r="66" spans="1:15" s="1" customFormat="1" ht="20.100000000000001" customHeight="1" x14ac:dyDescent="0.4">
      <c r="A66" s="24" t="s">
        <v>65</v>
      </c>
      <c r="B66" s="25">
        <f>SUM(B67:B68)</f>
        <v>0</v>
      </c>
      <c r="C66" s="25"/>
      <c r="D66" s="25"/>
      <c r="E66" s="25">
        <f t="shared" ref="E66" si="52">SUM(E67:E68)</f>
        <v>0</v>
      </c>
      <c r="F66" s="25">
        <f t="shared" ref="F66" si="53">SUM(F67:F68)</f>
        <v>0</v>
      </c>
      <c r="G66" s="25">
        <f t="shared" ref="G66" si="54">SUM(G67:G68)</f>
        <v>0</v>
      </c>
      <c r="H66" s="25">
        <f t="shared" ref="H66" si="55">SUM(H67:H68)</f>
        <v>0</v>
      </c>
      <c r="I66" s="25">
        <f t="shared" ref="I66" si="56">SUM(I67:I68)</f>
        <v>0</v>
      </c>
      <c r="J66" s="25">
        <f t="shared" ref="J66" si="57">SUM(J67:J68)</f>
        <v>0</v>
      </c>
      <c r="K66" s="25">
        <f t="shared" ref="K66" si="58">SUM(K67:K68)</f>
        <v>0</v>
      </c>
      <c r="L66" s="25">
        <f t="shared" ref="L66" si="59">SUM(L67:L68)</f>
        <v>0</v>
      </c>
      <c r="M66" s="25"/>
      <c r="N66" s="25">
        <f t="shared" si="51"/>
        <v>0</v>
      </c>
      <c r="O66" s="8"/>
    </row>
    <row r="67" spans="1:15" s="1" customFormat="1" ht="20.100000000000001" customHeight="1" x14ac:dyDescent="0.4">
      <c r="A67" s="20" t="s">
        <v>66</v>
      </c>
      <c r="B67" s="26">
        <f>+'[1]P3 Ejecutado-Devengado'!B67</f>
        <v>0</v>
      </c>
      <c r="C67" s="26"/>
      <c r="D67" s="26"/>
      <c r="E67" s="26">
        <f>+'[1]P3 Ejecutado-Devengado'!M67</f>
        <v>0</v>
      </c>
      <c r="F67" s="26">
        <f>+'[1]P3 Ejecutado-Devengado'!N67</f>
        <v>0</v>
      </c>
      <c r="G67" s="26">
        <f>+'[1]P3 Ejecutado-Devengado'!O67</f>
        <v>0</v>
      </c>
      <c r="H67" s="26">
        <f>+'[1]P3 Ejecutado-Devengado'!P67</f>
        <v>0</v>
      </c>
      <c r="I67" s="26">
        <f>+'[1]P3 Ejecutado-Devengado'!Q67</f>
        <v>0</v>
      </c>
      <c r="J67" s="26">
        <f>+'[1]P3 Ejecutado-Devengado'!R67</f>
        <v>0</v>
      </c>
      <c r="K67" s="26">
        <f>+'[1]P3 Ejecutado-Devengado'!S67</f>
        <v>0</v>
      </c>
      <c r="L67" s="26">
        <f>+'[1]P3 Ejecutado-Devengado'!T67</f>
        <v>0</v>
      </c>
      <c r="M67" s="26"/>
      <c r="N67" s="26">
        <f t="shared" si="51"/>
        <v>0</v>
      </c>
    </row>
    <row r="68" spans="1:15" s="1" customFormat="1" ht="20.100000000000001" customHeight="1" x14ac:dyDescent="0.4">
      <c r="A68" s="20" t="s">
        <v>67</v>
      </c>
      <c r="B68" s="26">
        <f>+'[1]P3 Ejecutado-Devengado'!B68</f>
        <v>0</v>
      </c>
      <c r="C68" s="26"/>
      <c r="D68" s="26"/>
      <c r="E68" s="26">
        <f>+'[1]P3 Ejecutado-Devengado'!M68</f>
        <v>0</v>
      </c>
      <c r="F68" s="26">
        <f>+'[1]P3 Ejecutado-Devengado'!N68</f>
        <v>0</v>
      </c>
      <c r="G68" s="26">
        <f>+'[1]P3 Ejecutado-Devengado'!O68</f>
        <v>0</v>
      </c>
      <c r="H68" s="26">
        <f>+'[1]P3 Ejecutado-Devengado'!P68</f>
        <v>0</v>
      </c>
      <c r="I68" s="26">
        <f>+'[1]P3 Ejecutado-Devengado'!Q68</f>
        <v>0</v>
      </c>
      <c r="J68" s="26">
        <f>+'[1]P3 Ejecutado-Devengado'!R68</f>
        <v>0</v>
      </c>
      <c r="K68" s="26">
        <f>+'[1]P3 Ejecutado-Devengado'!S68</f>
        <v>0</v>
      </c>
      <c r="L68" s="26">
        <f>+'[1]P3 Ejecutado-Devengado'!T68</f>
        <v>0</v>
      </c>
      <c r="M68" s="26"/>
      <c r="N68" s="26">
        <f t="shared" si="51"/>
        <v>0</v>
      </c>
    </row>
    <row r="69" spans="1:15" s="1" customFormat="1" ht="20.100000000000001" customHeight="1" x14ac:dyDescent="0.4">
      <c r="A69" s="24" t="s">
        <v>68</v>
      </c>
      <c r="B69" s="25">
        <f>SUM(B70:B72)</f>
        <v>0</v>
      </c>
      <c r="C69" s="25"/>
      <c r="D69" s="25"/>
      <c r="E69" s="25">
        <f t="shared" ref="E69" si="60">SUM(E70:E72)</f>
        <v>0</v>
      </c>
      <c r="F69" s="25">
        <f t="shared" ref="F69" si="61">SUM(F70:F72)</f>
        <v>0</v>
      </c>
      <c r="G69" s="25">
        <f t="shared" ref="G69" si="62">SUM(G70:G72)</f>
        <v>0</v>
      </c>
      <c r="H69" s="25">
        <f t="shared" ref="H69" si="63">SUM(H70:H72)</f>
        <v>0</v>
      </c>
      <c r="I69" s="25">
        <f t="shared" ref="I69" si="64">SUM(I70:I72)</f>
        <v>0</v>
      </c>
      <c r="J69" s="25">
        <f t="shared" ref="J69" si="65">SUM(J70:J72)</f>
        <v>0</v>
      </c>
      <c r="K69" s="25">
        <f t="shared" ref="K69" si="66">SUM(K70:K72)</f>
        <v>0</v>
      </c>
      <c r="L69" s="25">
        <f t="shared" ref="L69" si="67">SUM(L70:L72)</f>
        <v>0</v>
      </c>
      <c r="M69" s="25"/>
      <c r="N69" s="25">
        <f t="shared" si="51"/>
        <v>0</v>
      </c>
      <c r="O69" s="8"/>
    </row>
    <row r="70" spans="1:15" s="1" customFormat="1" ht="20.100000000000001" customHeight="1" x14ac:dyDescent="0.4">
      <c r="A70" s="20" t="s">
        <v>69</v>
      </c>
      <c r="B70" s="26">
        <f>+'[1]P3 Ejecutado-Devengado'!B70</f>
        <v>0</v>
      </c>
      <c r="C70" s="26"/>
      <c r="D70" s="26"/>
      <c r="E70" s="26">
        <f>+'[1]P3 Ejecutado-Devengado'!M70</f>
        <v>0</v>
      </c>
      <c r="F70" s="26">
        <f>+'[1]P3 Ejecutado-Devengado'!N70</f>
        <v>0</v>
      </c>
      <c r="G70" s="26">
        <f>+'[1]P3 Ejecutado-Devengado'!O70</f>
        <v>0</v>
      </c>
      <c r="H70" s="26">
        <f>+'[1]P3 Ejecutado-Devengado'!P70</f>
        <v>0</v>
      </c>
      <c r="I70" s="26">
        <f>+'[1]P3 Ejecutado-Devengado'!Q70</f>
        <v>0</v>
      </c>
      <c r="J70" s="26">
        <f>+'[1]P3 Ejecutado-Devengado'!R70</f>
        <v>0</v>
      </c>
      <c r="K70" s="26">
        <f>+'[1]P3 Ejecutado-Devengado'!S70</f>
        <v>0</v>
      </c>
      <c r="L70" s="26">
        <f>+'[1]P3 Ejecutado-Devengado'!T70</f>
        <v>0</v>
      </c>
      <c r="M70" s="26"/>
      <c r="N70" s="26">
        <f t="shared" si="51"/>
        <v>0</v>
      </c>
    </row>
    <row r="71" spans="1:15" s="1" customFormat="1" ht="20.100000000000001" customHeight="1" x14ac:dyDescent="0.4">
      <c r="A71" s="20" t="s">
        <v>70</v>
      </c>
      <c r="B71" s="26">
        <f>+'[1]P3 Ejecutado-Devengado'!B71</f>
        <v>0</v>
      </c>
      <c r="C71" s="26"/>
      <c r="D71" s="26"/>
      <c r="E71" s="26">
        <f>+'[1]P3 Ejecutado-Devengado'!M71</f>
        <v>0</v>
      </c>
      <c r="F71" s="26">
        <f>+'[1]P3 Ejecutado-Devengado'!N71</f>
        <v>0</v>
      </c>
      <c r="G71" s="26">
        <f>+'[1]P3 Ejecutado-Devengado'!O71</f>
        <v>0</v>
      </c>
      <c r="H71" s="26">
        <f>+'[1]P3 Ejecutado-Devengado'!P71</f>
        <v>0</v>
      </c>
      <c r="I71" s="26">
        <f>+'[1]P3 Ejecutado-Devengado'!Q71</f>
        <v>0</v>
      </c>
      <c r="J71" s="26">
        <f>+'[1]P3 Ejecutado-Devengado'!R71</f>
        <v>0</v>
      </c>
      <c r="K71" s="26">
        <f>+'[1]P3 Ejecutado-Devengado'!S71</f>
        <v>0</v>
      </c>
      <c r="L71" s="26">
        <f>+'[1]P3 Ejecutado-Devengado'!T71</f>
        <v>0</v>
      </c>
      <c r="M71" s="26"/>
      <c r="N71" s="26">
        <f t="shared" si="51"/>
        <v>0</v>
      </c>
    </row>
    <row r="72" spans="1:15" s="1" customFormat="1" ht="20.100000000000001" customHeight="1" x14ac:dyDescent="0.4">
      <c r="A72" s="20" t="s">
        <v>71</v>
      </c>
      <c r="B72" s="26">
        <f>+'[1]P3 Ejecutado-Devengado'!B72</f>
        <v>0</v>
      </c>
      <c r="C72" s="26"/>
      <c r="D72" s="26"/>
      <c r="E72" s="26">
        <f>+'[1]P3 Ejecutado-Devengado'!M72</f>
        <v>0</v>
      </c>
      <c r="F72" s="26">
        <f>+'[1]P3 Ejecutado-Devengado'!N72</f>
        <v>0</v>
      </c>
      <c r="G72" s="26">
        <f>+'[1]P3 Ejecutado-Devengado'!O72</f>
        <v>0</v>
      </c>
      <c r="H72" s="26">
        <f>+'[1]P3 Ejecutado-Devengado'!P72</f>
        <v>0</v>
      </c>
      <c r="I72" s="26">
        <f>+'[1]P3 Ejecutado-Devengado'!Q72</f>
        <v>0</v>
      </c>
      <c r="J72" s="26">
        <f>+'[1]P3 Ejecutado-Devengado'!R72</f>
        <v>0</v>
      </c>
      <c r="K72" s="26">
        <f>+'[1]P3 Ejecutado-Devengado'!S72</f>
        <v>0</v>
      </c>
      <c r="L72" s="26">
        <f>+'[1]P3 Ejecutado-Devengado'!T72</f>
        <v>0</v>
      </c>
      <c r="M72" s="26"/>
      <c r="N72" s="26">
        <f t="shared" si="51"/>
        <v>0</v>
      </c>
    </row>
    <row r="73" spans="1:15" s="1" customFormat="1" ht="20.100000000000001" customHeight="1" x14ac:dyDescent="0.4">
      <c r="A73" s="24" t="s">
        <v>72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>
        <f t="shared" si="51"/>
        <v>0</v>
      </c>
      <c r="O73" s="8"/>
    </row>
    <row r="74" spans="1:15" s="1" customFormat="1" ht="20.100000000000001" customHeight="1" x14ac:dyDescent="0.4">
      <c r="A74" s="24" t="s">
        <v>73</v>
      </c>
      <c r="B74" s="25">
        <f>SUM(B75:B76)</f>
        <v>0</v>
      </c>
      <c r="C74" s="25"/>
      <c r="D74" s="25"/>
      <c r="E74" s="25">
        <f t="shared" ref="E74" si="68">SUM(E75:E76)</f>
        <v>0</v>
      </c>
      <c r="F74" s="25">
        <f t="shared" ref="F74" si="69">SUM(F75:F76)</f>
        <v>0</v>
      </c>
      <c r="G74" s="25">
        <f t="shared" ref="G74" si="70">SUM(G75:G76)</f>
        <v>0</v>
      </c>
      <c r="H74" s="25">
        <f t="shared" ref="H74" si="71">SUM(H75:H76)</f>
        <v>0</v>
      </c>
      <c r="I74" s="25">
        <f t="shared" ref="I74" si="72">SUM(I75:I76)</f>
        <v>0</v>
      </c>
      <c r="J74" s="25">
        <f t="shared" ref="J74" si="73">SUM(J75:J76)</f>
        <v>0</v>
      </c>
      <c r="K74" s="25">
        <f t="shared" ref="K74" si="74">SUM(K75:K76)</f>
        <v>0</v>
      </c>
      <c r="L74" s="25">
        <f t="shared" ref="L74" si="75">SUM(L75:L76)</f>
        <v>0</v>
      </c>
      <c r="M74" s="25"/>
      <c r="N74" s="25">
        <f t="shared" si="51"/>
        <v>0</v>
      </c>
      <c r="O74" s="8"/>
    </row>
    <row r="75" spans="1:15" s="1" customFormat="1" ht="20.100000000000001" customHeight="1" x14ac:dyDescent="0.4">
      <c r="A75" s="20" t="s">
        <v>74</v>
      </c>
      <c r="B75" s="26">
        <f>+'[1]P3 Ejecutado-Devengado'!B75</f>
        <v>0</v>
      </c>
      <c r="C75" s="26"/>
      <c r="D75" s="26"/>
      <c r="E75" s="26">
        <f>+'[1]P3 Ejecutado-Devengado'!M75</f>
        <v>0</v>
      </c>
      <c r="F75" s="26">
        <f>+'[1]P3 Ejecutado-Devengado'!N75</f>
        <v>0</v>
      </c>
      <c r="G75" s="26">
        <f>+'[1]P3 Ejecutado-Devengado'!O75</f>
        <v>0</v>
      </c>
      <c r="H75" s="26">
        <f>+'[1]P3 Ejecutado-Devengado'!P75</f>
        <v>0</v>
      </c>
      <c r="I75" s="26">
        <f>+'[1]P3 Ejecutado-Devengado'!Q75</f>
        <v>0</v>
      </c>
      <c r="J75" s="26">
        <f>+'[1]P3 Ejecutado-Devengado'!R75</f>
        <v>0</v>
      </c>
      <c r="K75" s="26">
        <f>+'[1]P3 Ejecutado-Devengado'!S75</f>
        <v>0</v>
      </c>
      <c r="L75" s="26">
        <f>+'[1]P3 Ejecutado-Devengado'!T75</f>
        <v>0</v>
      </c>
      <c r="M75" s="26"/>
      <c r="N75" s="26">
        <f t="shared" si="51"/>
        <v>0</v>
      </c>
    </row>
    <row r="76" spans="1:15" s="1" customFormat="1" ht="20.100000000000001" customHeight="1" x14ac:dyDescent="0.4">
      <c r="A76" s="20" t="s">
        <v>75</v>
      </c>
      <c r="B76" s="26">
        <f>+'[1]P3 Ejecutado-Devengado'!B76</f>
        <v>0</v>
      </c>
      <c r="C76" s="26"/>
      <c r="D76" s="26"/>
      <c r="E76" s="26">
        <f>+'[1]P3 Ejecutado-Devengado'!M76</f>
        <v>0</v>
      </c>
      <c r="F76" s="26">
        <f>+'[1]P3 Ejecutado-Devengado'!N76</f>
        <v>0</v>
      </c>
      <c r="G76" s="26">
        <f>+'[1]P3 Ejecutado-Devengado'!O76</f>
        <v>0</v>
      </c>
      <c r="H76" s="26">
        <f>+'[1]P3 Ejecutado-Devengado'!P76</f>
        <v>0</v>
      </c>
      <c r="I76" s="26">
        <f>+'[1]P3 Ejecutado-Devengado'!Q76</f>
        <v>0</v>
      </c>
      <c r="J76" s="26">
        <f>+'[1]P3 Ejecutado-Devengado'!R76</f>
        <v>0</v>
      </c>
      <c r="K76" s="26">
        <f>+'[1]P3 Ejecutado-Devengado'!S76</f>
        <v>0</v>
      </c>
      <c r="L76" s="26">
        <f>+'[1]P3 Ejecutado-Devengado'!T76</f>
        <v>0</v>
      </c>
      <c r="M76" s="26"/>
      <c r="N76" s="26">
        <f t="shared" si="51"/>
        <v>0</v>
      </c>
    </row>
    <row r="77" spans="1:15" s="1" customFormat="1" ht="20.100000000000001" customHeight="1" x14ac:dyDescent="0.4">
      <c r="A77" s="24" t="s">
        <v>76</v>
      </c>
      <c r="B77" s="25">
        <f>SUM(B78:B79)</f>
        <v>0</v>
      </c>
      <c r="C77" s="25"/>
      <c r="D77" s="25"/>
      <c r="E77" s="25">
        <f t="shared" ref="E77" si="76">SUM(E78:E79)</f>
        <v>0</v>
      </c>
      <c r="F77" s="25">
        <f t="shared" ref="F77" si="77">SUM(F78:F79)</f>
        <v>0</v>
      </c>
      <c r="G77" s="25">
        <f t="shared" ref="G77" si="78">SUM(G78:G79)</f>
        <v>0</v>
      </c>
      <c r="H77" s="25">
        <f t="shared" ref="H77" si="79">SUM(H78:H79)</f>
        <v>0</v>
      </c>
      <c r="I77" s="25">
        <f t="shared" ref="I77" si="80">SUM(I78:I79)</f>
        <v>0</v>
      </c>
      <c r="J77" s="25">
        <f t="shared" ref="J77" si="81">SUM(J78:J79)</f>
        <v>0</v>
      </c>
      <c r="K77" s="25">
        <f t="shared" ref="K77" si="82">SUM(K78:K79)</f>
        <v>0</v>
      </c>
      <c r="L77" s="25">
        <f t="shared" ref="L77" si="83">SUM(L78:L79)</f>
        <v>0</v>
      </c>
      <c r="M77" s="25"/>
      <c r="N77" s="25">
        <f t="shared" si="51"/>
        <v>0</v>
      </c>
      <c r="O77" s="8"/>
    </row>
    <row r="78" spans="1:15" s="1" customFormat="1" ht="20.100000000000001" customHeight="1" x14ac:dyDescent="0.4">
      <c r="A78" s="20" t="s">
        <v>77</v>
      </c>
      <c r="B78" s="26">
        <f>+'[1]P3 Ejecutado-Devengado'!B78</f>
        <v>0</v>
      </c>
      <c r="C78" s="26"/>
      <c r="D78" s="26"/>
      <c r="E78" s="26">
        <f>+'[1]P3 Ejecutado-Devengado'!M78</f>
        <v>0</v>
      </c>
      <c r="F78" s="26">
        <f>+'[1]P3 Ejecutado-Devengado'!N78</f>
        <v>0</v>
      </c>
      <c r="G78" s="26">
        <f>+'[1]P3 Ejecutado-Devengado'!O78</f>
        <v>0</v>
      </c>
      <c r="H78" s="26">
        <f>+'[1]P3 Ejecutado-Devengado'!P78</f>
        <v>0</v>
      </c>
      <c r="I78" s="26">
        <f>+'[1]P3 Ejecutado-Devengado'!Q78</f>
        <v>0</v>
      </c>
      <c r="J78" s="26">
        <f>+'[1]P3 Ejecutado-Devengado'!R78</f>
        <v>0</v>
      </c>
      <c r="K78" s="26">
        <f>+'[1]P3 Ejecutado-Devengado'!S78</f>
        <v>0</v>
      </c>
      <c r="L78" s="26">
        <f>+'[1]P3 Ejecutado-Devengado'!T78</f>
        <v>0</v>
      </c>
      <c r="M78" s="26"/>
      <c r="N78" s="26">
        <f t="shared" si="51"/>
        <v>0</v>
      </c>
    </row>
    <row r="79" spans="1:15" s="1" customFormat="1" ht="20.100000000000001" customHeight="1" x14ac:dyDescent="0.4">
      <c r="A79" s="20" t="s">
        <v>78</v>
      </c>
      <c r="B79" s="26">
        <f>+'[1]P3 Ejecutado-Devengado'!B79</f>
        <v>0</v>
      </c>
      <c r="C79" s="26"/>
      <c r="D79" s="26"/>
      <c r="E79" s="26">
        <f>+'[1]P3 Ejecutado-Devengado'!M79</f>
        <v>0</v>
      </c>
      <c r="F79" s="26">
        <f>+'[1]P3 Ejecutado-Devengado'!N79</f>
        <v>0</v>
      </c>
      <c r="G79" s="26">
        <f>+'[1]P3 Ejecutado-Devengado'!O79</f>
        <v>0</v>
      </c>
      <c r="H79" s="26">
        <f>+'[1]P3 Ejecutado-Devengado'!P79</f>
        <v>0</v>
      </c>
      <c r="I79" s="26">
        <f>+'[1]P3 Ejecutado-Devengado'!Q79</f>
        <v>0</v>
      </c>
      <c r="J79" s="26">
        <f>+'[1]P3 Ejecutado-Devengado'!R79</f>
        <v>0</v>
      </c>
      <c r="K79" s="26">
        <f>+'[1]P3 Ejecutado-Devengado'!S79</f>
        <v>0</v>
      </c>
      <c r="L79" s="26">
        <f>+'[1]P3 Ejecutado-Devengado'!T79</f>
        <v>0</v>
      </c>
      <c r="M79" s="26"/>
      <c r="N79" s="26">
        <f t="shared" si="51"/>
        <v>0</v>
      </c>
    </row>
    <row r="80" spans="1:15" s="1" customFormat="1" ht="20.100000000000001" customHeight="1" x14ac:dyDescent="0.4">
      <c r="A80" s="24" t="s">
        <v>79</v>
      </c>
      <c r="B80" s="25">
        <f>SUM(B81)</f>
        <v>0</v>
      </c>
      <c r="C80" s="25"/>
      <c r="D80" s="25"/>
      <c r="E80" s="25">
        <f t="shared" ref="E80:L80" si="84">SUM(E81)</f>
        <v>0</v>
      </c>
      <c r="F80" s="25">
        <f t="shared" si="84"/>
        <v>0</v>
      </c>
      <c r="G80" s="25">
        <f t="shared" si="84"/>
        <v>0</v>
      </c>
      <c r="H80" s="25">
        <f t="shared" si="84"/>
        <v>0</v>
      </c>
      <c r="I80" s="25">
        <f t="shared" si="84"/>
        <v>0</v>
      </c>
      <c r="J80" s="25">
        <f t="shared" si="84"/>
        <v>0</v>
      </c>
      <c r="K80" s="25">
        <f t="shared" si="84"/>
        <v>0</v>
      </c>
      <c r="L80" s="25">
        <f t="shared" si="84"/>
        <v>0</v>
      </c>
      <c r="M80" s="25"/>
      <c r="N80" s="25">
        <f t="shared" si="51"/>
        <v>0</v>
      </c>
      <c r="O80" s="8"/>
    </row>
    <row r="81" spans="1:14" s="1" customFormat="1" ht="20.100000000000001" customHeight="1" x14ac:dyDescent="0.4">
      <c r="A81" s="20" t="s">
        <v>80</v>
      </c>
      <c r="B81" s="26">
        <f>+'[1]P3 Ejecutado-Devengado'!B81</f>
        <v>0</v>
      </c>
      <c r="C81" s="26"/>
      <c r="D81" s="26"/>
      <c r="E81" s="26">
        <f>+'[1]P3 Ejecutado-Devengado'!M81</f>
        <v>0</v>
      </c>
      <c r="F81" s="26">
        <f>+'[1]P3 Ejecutado-Devengado'!N81</f>
        <v>0</v>
      </c>
      <c r="G81" s="26">
        <f>+'[1]P3 Ejecutado-Devengado'!O81</f>
        <v>0</v>
      </c>
      <c r="H81" s="26">
        <f>+'[1]P3 Ejecutado-Devengado'!P81</f>
        <v>0</v>
      </c>
      <c r="I81" s="26">
        <f>+'[1]P3 Ejecutado-Devengado'!Q81</f>
        <v>0</v>
      </c>
      <c r="J81" s="26">
        <f>+'[1]P3 Ejecutado-Devengado'!R81</f>
        <v>0</v>
      </c>
      <c r="K81" s="26">
        <f>+'[1]P3 Ejecutado-Devengado'!S81</f>
        <v>0</v>
      </c>
      <c r="L81" s="26">
        <f>+'[1]P3 Ejecutado-Devengado'!T81</f>
        <v>0</v>
      </c>
      <c r="M81" s="26"/>
      <c r="N81" s="26">
        <f t="shared" si="51"/>
        <v>0</v>
      </c>
    </row>
    <row r="82" spans="1:14" ht="18.75" x14ac:dyDescent="0.4">
      <c r="A82" s="22" t="s">
        <v>81</v>
      </c>
      <c r="B82" s="23">
        <f>+B80+B77+B74+B69+B66+B61+B51+B44+B35+B25+B15+B9</f>
        <v>10140736.229999999</v>
      </c>
      <c r="C82" s="23">
        <f t="shared" ref="C82:L82" si="85">+C80+C77+C74+C69+C66+C61+C51+C44+C35+C25+C15+C9</f>
        <v>10684896.870000001</v>
      </c>
      <c r="D82" s="23">
        <f t="shared" si="85"/>
        <v>17177751.759999998</v>
      </c>
      <c r="E82" s="23">
        <f>+E80+E77+E74+E69+E66+E61+E51+E44+E35+E25+E15+E9</f>
        <v>14003006.800000001</v>
      </c>
      <c r="F82" s="23">
        <f t="shared" si="85"/>
        <v>30108184.649999999</v>
      </c>
      <c r="G82" s="23">
        <f t="shared" si="85"/>
        <v>13185157.279999999</v>
      </c>
      <c r="H82" s="23">
        <f t="shared" si="85"/>
        <v>18214060.530000001</v>
      </c>
      <c r="I82" s="23">
        <f t="shared" si="85"/>
        <v>17671056.640000001</v>
      </c>
      <c r="J82" s="23">
        <f t="shared" si="85"/>
        <v>16134751</v>
      </c>
      <c r="K82" s="23">
        <f t="shared" si="85"/>
        <v>27837539.960000001</v>
      </c>
      <c r="L82" s="23">
        <f t="shared" si="85"/>
        <v>32440614.18</v>
      </c>
      <c r="M82" s="23">
        <f>+M9++M15+M25+M51</f>
        <v>0</v>
      </c>
      <c r="N82" s="23">
        <f>+N9+N15+N25+N35+N51+N61</f>
        <v>207597755.90000001</v>
      </c>
    </row>
    <row r="84" spans="1:14" ht="18.75" x14ac:dyDescent="0.4">
      <c r="A84" t="s">
        <v>106</v>
      </c>
      <c r="B84" s="7"/>
      <c r="C84" s="7"/>
    </row>
    <row r="85" spans="1:14" ht="18.75" x14ac:dyDescent="0.4">
      <c r="A85" s="31" t="s">
        <v>107</v>
      </c>
      <c r="B85" s="31"/>
      <c r="C85" s="7"/>
    </row>
    <row r="86" spans="1:14" ht="18.75" x14ac:dyDescent="0.4">
      <c r="A86" s="54" t="s">
        <v>113</v>
      </c>
      <c r="B86" s="54"/>
      <c r="C86" s="54"/>
    </row>
    <row r="87" spans="1:14" ht="18.75" x14ac:dyDescent="0.4">
      <c r="A87" s="31" t="s">
        <v>114</v>
      </c>
      <c r="B87" s="31"/>
      <c r="C87" s="7"/>
    </row>
    <row r="88" spans="1:14" ht="18.75" x14ac:dyDescent="0.4">
      <c r="A88" s="55" t="s">
        <v>115</v>
      </c>
      <c r="B88" s="55"/>
      <c r="C88" s="55"/>
    </row>
    <row r="89" spans="1:14" ht="18.75" x14ac:dyDescent="0.4">
      <c r="A89" s="54" t="s">
        <v>116</v>
      </c>
      <c r="B89" s="54"/>
      <c r="C89" s="54"/>
    </row>
    <row r="90" spans="1:14" ht="18.75" x14ac:dyDescent="0.4">
      <c r="A90" s="31" t="s">
        <v>117</v>
      </c>
      <c r="B90" s="31"/>
      <c r="C90" s="7"/>
      <c r="N90" s="9"/>
    </row>
    <row r="96" spans="1:14" ht="18.75" x14ac:dyDescent="0.3">
      <c r="A96" s="10" t="s">
        <v>97</v>
      </c>
      <c r="D96" s="67" t="s">
        <v>98</v>
      </c>
      <c r="E96" s="67"/>
      <c r="I96" s="3"/>
      <c r="J96" s="11" t="s">
        <v>99</v>
      </c>
      <c r="K96" s="3"/>
      <c r="L96" s="3"/>
      <c r="M96" s="3"/>
    </row>
    <row r="97" spans="1:14" ht="18.75" x14ac:dyDescent="0.3">
      <c r="A97" s="12" t="s">
        <v>100</v>
      </c>
      <c r="D97" s="68" t="s">
        <v>101</v>
      </c>
      <c r="E97" s="68"/>
      <c r="I97" s="3"/>
      <c r="J97" s="12" t="s">
        <v>102</v>
      </c>
      <c r="K97" s="3"/>
      <c r="L97" s="3"/>
      <c r="M97" s="3"/>
    </row>
    <row r="98" spans="1:14" ht="18.75" x14ac:dyDescent="0.3">
      <c r="A98" s="2"/>
      <c r="D98" s="2"/>
      <c r="I98" s="3"/>
      <c r="J98" s="2"/>
      <c r="K98" s="3"/>
      <c r="L98" s="3"/>
      <c r="M98" s="3"/>
    </row>
    <row r="99" spans="1:14" ht="14.25" customHeight="1" x14ac:dyDescent="0.3">
      <c r="A99" s="10" t="s">
        <v>119</v>
      </c>
      <c r="D99" s="67" t="s">
        <v>103</v>
      </c>
      <c r="E99" s="67"/>
      <c r="I99" s="13"/>
      <c r="J99" s="11" t="s">
        <v>104</v>
      </c>
      <c r="K99" s="13"/>
      <c r="L99" s="3"/>
      <c r="M99" s="3"/>
    </row>
    <row r="100" spans="1:14" ht="21" x14ac:dyDescent="0.35">
      <c r="A100" s="12" t="s">
        <v>105</v>
      </c>
      <c r="B100" s="65"/>
      <c r="C100" s="65"/>
      <c r="D100" s="68" t="s">
        <v>105</v>
      </c>
      <c r="E100" s="68"/>
      <c r="F100" s="15"/>
      <c r="G100" s="15"/>
      <c r="H100" s="15"/>
      <c r="I100" s="3"/>
      <c r="J100" s="12" t="s">
        <v>105</v>
      </c>
      <c r="K100" s="3"/>
      <c r="L100" s="3"/>
      <c r="M100" s="3"/>
      <c r="N100" s="15"/>
    </row>
    <row r="101" spans="1:14" ht="21" x14ac:dyDescent="0.35">
      <c r="A101" s="15"/>
      <c r="B101" s="4"/>
      <c r="C101" s="4"/>
      <c r="E101" s="4"/>
      <c r="F101" s="4"/>
      <c r="G101" s="4"/>
      <c r="H101" s="4"/>
      <c r="N101" s="4"/>
    </row>
    <row r="102" spans="1:14" ht="21" x14ac:dyDescent="0.35">
      <c r="A102" s="16"/>
      <c r="B102" s="63"/>
      <c r="C102" s="63"/>
      <c r="E102" s="64"/>
      <c r="F102" s="64"/>
      <c r="G102" s="64"/>
      <c r="H102" s="17"/>
      <c r="I102" s="17"/>
      <c r="J102" s="17"/>
      <c r="K102" s="17"/>
      <c r="L102" s="17"/>
      <c r="M102" s="17"/>
      <c r="N102" s="17"/>
    </row>
    <row r="103" spans="1:14" ht="21" x14ac:dyDescent="0.35">
      <c r="A103" s="14"/>
      <c r="B103" s="65"/>
      <c r="C103" s="65"/>
      <c r="E103" s="66"/>
      <c r="F103" s="66"/>
      <c r="G103" s="66"/>
      <c r="H103" s="15"/>
      <c r="I103" s="15"/>
      <c r="J103" s="15"/>
      <c r="K103" s="15"/>
      <c r="L103" s="15"/>
      <c r="M103" s="15"/>
      <c r="N103" s="15"/>
    </row>
    <row r="104" spans="1:14" ht="18.75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</sheetData>
  <mergeCells count="19">
    <mergeCell ref="B100:C100"/>
    <mergeCell ref="B102:C102"/>
    <mergeCell ref="E102:G102"/>
    <mergeCell ref="B103:C103"/>
    <mergeCell ref="E103:G103"/>
    <mergeCell ref="D100:E100"/>
    <mergeCell ref="A1:N1"/>
    <mergeCell ref="A2:N2"/>
    <mergeCell ref="A3:N3"/>
    <mergeCell ref="A4:N4"/>
    <mergeCell ref="A5:N5"/>
    <mergeCell ref="A6:A7"/>
    <mergeCell ref="B6:N6"/>
    <mergeCell ref="D96:E96"/>
    <mergeCell ref="D97:E97"/>
    <mergeCell ref="D99:E99"/>
    <mergeCell ref="A86:C86"/>
    <mergeCell ref="A88:C88"/>
    <mergeCell ref="A89:C89"/>
  </mergeCells>
  <printOptions horizontalCentered="1"/>
  <pageMargins left="0.3" right="0.3" top="0.32" bottom="0.17" header="0.3" footer="0.17"/>
  <pageSetup paperSize="5" scale="4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ejecutado-devengado (2)</vt:lpstr>
      <vt:lpstr>'P1 Presupuesto Aprobado'!Área_de_impresión</vt:lpstr>
      <vt:lpstr>'P2 Presupuesto Aprobado-Ejec '!Área_de_impresión</vt:lpstr>
      <vt:lpstr>'P3 ejecutado-devengado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Merary Lantigua Cordero</dc:creator>
  <cp:lastModifiedBy>Merary Lantigua Cordero</cp:lastModifiedBy>
  <cp:lastPrinted>2023-12-15T17:34:40Z</cp:lastPrinted>
  <dcterms:created xsi:type="dcterms:W3CDTF">2015-06-05T18:17:20Z</dcterms:created>
  <dcterms:modified xsi:type="dcterms:W3CDTF">2023-12-15T17:34:54Z</dcterms:modified>
</cp:coreProperties>
</file>