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2\11-NOVIEMBRE\"/>
    </mc:Choice>
  </mc:AlternateContent>
  <xr:revisionPtr revIDLastSave="0" documentId="13_ncr:1_{DB37FE13-3058-4F6C-BE67-898B8C52D5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tado-Devengado" sheetId="3" r:id="rId3"/>
  </sheets>
  <definedNames>
    <definedName name="_xlnm.Print_Area" localSheetId="0">'P1 Presupuesto Aprobado'!$A$1:$C$102</definedName>
    <definedName name="_xlnm.Print_Area" localSheetId="1">'P2 Presupuesto Aprobado-Ejec '!$A$1:$O$97</definedName>
    <definedName name="_xlnm.Print_Area" localSheetId="2">'P3 Ejecutado-Devengado'!$A$1:$W$94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J9" i="2" s="1"/>
  <c r="K14" i="2"/>
  <c r="L14" i="2"/>
  <c r="M14" i="2"/>
  <c r="N14" i="2"/>
  <c r="F13" i="2"/>
  <c r="G13" i="2"/>
  <c r="H13" i="2"/>
  <c r="I13" i="2"/>
  <c r="J13" i="2"/>
  <c r="K13" i="2"/>
  <c r="L13" i="2"/>
  <c r="M13" i="2"/>
  <c r="N13" i="2"/>
  <c r="F12" i="2"/>
  <c r="G12" i="2"/>
  <c r="H12" i="2"/>
  <c r="I12" i="2"/>
  <c r="J12" i="2"/>
  <c r="K12" i="2"/>
  <c r="L12" i="2"/>
  <c r="M12" i="2"/>
  <c r="N12" i="2"/>
  <c r="F11" i="2"/>
  <c r="G11" i="2"/>
  <c r="H11" i="2"/>
  <c r="I11" i="2"/>
  <c r="J11" i="2"/>
  <c r="K11" i="2"/>
  <c r="L11" i="2"/>
  <c r="M11" i="2"/>
  <c r="N11" i="2"/>
  <c r="F10" i="2"/>
  <c r="G10" i="2"/>
  <c r="H10" i="2"/>
  <c r="I10" i="2"/>
  <c r="J10" i="2"/>
  <c r="K10" i="2"/>
  <c r="L10" i="2"/>
  <c r="M10" i="2"/>
  <c r="N10" i="2"/>
  <c r="E11" i="2"/>
  <c r="E12" i="2"/>
  <c r="E13" i="2"/>
  <c r="E14" i="2"/>
  <c r="D11" i="2"/>
  <c r="D12" i="2"/>
  <c r="D13" i="2"/>
  <c r="D14" i="2"/>
  <c r="E10" i="2"/>
  <c r="D10" i="2"/>
  <c r="O81" i="2"/>
  <c r="F81" i="2"/>
  <c r="F80" i="2" s="1"/>
  <c r="G81" i="2"/>
  <c r="G80" i="2" s="1"/>
  <c r="H81" i="2"/>
  <c r="I81" i="2"/>
  <c r="J81" i="2"/>
  <c r="K81" i="2"/>
  <c r="K80" i="2" s="1"/>
  <c r="L81" i="2"/>
  <c r="L80" i="2" s="1"/>
  <c r="M81" i="2"/>
  <c r="M80" i="2" s="1"/>
  <c r="N81" i="2"/>
  <c r="E81" i="2"/>
  <c r="D81" i="2"/>
  <c r="D80" i="2" s="1"/>
  <c r="O79" i="2"/>
  <c r="O78" i="2"/>
  <c r="F78" i="2"/>
  <c r="G78" i="2"/>
  <c r="H78" i="2"/>
  <c r="I78" i="2"/>
  <c r="J78" i="2"/>
  <c r="J77" i="2" s="1"/>
  <c r="K78" i="2"/>
  <c r="L78" i="2"/>
  <c r="M78" i="2"/>
  <c r="N78" i="2"/>
  <c r="F79" i="2"/>
  <c r="F77" i="2" s="1"/>
  <c r="G79" i="2"/>
  <c r="G77" i="2" s="1"/>
  <c r="H79" i="2"/>
  <c r="H77" i="2" s="1"/>
  <c r="I79" i="2"/>
  <c r="J79" i="2"/>
  <c r="K79" i="2"/>
  <c r="L79" i="2"/>
  <c r="M79" i="2"/>
  <c r="N79" i="2"/>
  <c r="E79" i="2"/>
  <c r="E78" i="2"/>
  <c r="D79" i="2"/>
  <c r="D78" i="2"/>
  <c r="D77" i="2" s="1"/>
  <c r="O76" i="2"/>
  <c r="O75" i="2"/>
  <c r="F75" i="2"/>
  <c r="G75" i="2"/>
  <c r="G74" i="2" s="1"/>
  <c r="H75" i="2"/>
  <c r="H74" i="2" s="1"/>
  <c r="I75" i="2"/>
  <c r="J75" i="2"/>
  <c r="K75" i="2"/>
  <c r="L75" i="2"/>
  <c r="L74" i="2" s="1"/>
  <c r="M75" i="2"/>
  <c r="M74" i="2" s="1"/>
  <c r="N75" i="2"/>
  <c r="F76" i="2"/>
  <c r="G76" i="2"/>
  <c r="H76" i="2"/>
  <c r="I76" i="2"/>
  <c r="I74" i="2" s="1"/>
  <c r="J76" i="2"/>
  <c r="J74" i="2" s="1"/>
  <c r="K76" i="2"/>
  <c r="L76" i="2"/>
  <c r="M76" i="2"/>
  <c r="N76" i="2"/>
  <c r="N74" i="2" s="1"/>
  <c r="D76" i="2"/>
  <c r="D74" i="2" s="1"/>
  <c r="E76" i="2"/>
  <c r="E75" i="2"/>
  <c r="D75" i="2"/>
  <c r="O72" i="2"/>
  <c r="O71" i="2"/>
  <c r="O70" i="2"/>
  <c r="F70" i="2"/>
  <c r="G70" i="2"/>
  <c r="H70" i="2"/>
  <c r="I70" i="2"/>
  <c r="J70" i="2"/>
  <c r="K70" i="2"/>
  <c r="L70" i="2"/>
  <c r="M70" i="2"/>
  <c r="N70" i="2"/>
  <c r="F71" i="2"/>
  <c r="G71" i="2"/>
  <c r="H71" i="2"/>
  <c r="H69" i="2" s="1"/>
  <c r="I71" i="2"/>
  <c r="J71" i="2"/>
  <c r="J69" i="2" s="1"/>
  <c r="K71" i="2"/>
  <c r="L71" i="2"/>
  <c r="M71" i="2"/>
  <c r="N71" i="2"/>
  <c r="N69" i="2" s="1"/>
  <c r="F72" i="2"/>
  <c r="G72" i="2"/>
  <c r="H72" i="2"/>
  <c r="I72" i="2"/>
  <c r="J72" i="2"/>
  <c r="K72" i="2"/>
  <c r="L72" i="2"/>
  <c r="M72" i="2"/>
  <c r="N72" i="2"/>
  <c r="D71" i="2"/>
  <c r="E71" i="2"/>
  <c r="D72" i="2"/>
  <c r="E72" i="2"/>
  <c r="E70" i="2"/>
  <c r="D70" i="2"/>
  <c r="O68" i="2"/>
  <c r="O67" i="2"/>
  <c r="F67" i="2"/>
  <c r="G67" i="2"/>
  <c r="G66" i="2" s="1"/>
  <c r="H67" i="2"/>
  <c r="H66" i="2" s="1"/>
  <c r="I67" i="2"/>
  <c r="I66" i="2" s="1"/>
  <c r="J67" i="2"/>
  <c r="K67" i="2"/>
  <c r="K66" i="2" s="1"/>
  <c r="L67" i="2"/>
  <c r="M67" i="2"/>
  <c r="M66" i="2" s="1"/>
  <c r="N67" i="2"/>
  <c r="N66" i="2" s="1"/>
  <c r="F68" i="2"/>
  <c r="G68" i="2"/>
  <c r="H68" i="2"/>
  <c r="I68" i="2"/>
  <c r="J68" i="2"/>
  <c r="K68" i="2"/>
  <c r="L68" i="2"/>
  <c r="L66" i="2" s="1"/>
  <c r="M68" i="2"/>
  <c r="N68" i="2"/>
  <c r="D68" i="2"/>
  <c r="E68" i="2"/>
  <c r="E67" i="2"/>
  <c r="E66" i="2" s="1"/>
  <c r="D67" i="2"/>
  <c r="O63" i="2"/>
  <c r="O64" i="2"/>
  <c r="O65" i="2"/>
  <c r="O62" i="2"/>
  <c r="F62" i="2"/>
  <c r="G62" i="2"/>
  <c r="H62" i="2"/>
  <c r="I62" i="2"/>
  <c r="J62" i="2"/>
  <c r="K62" i="2"/>
  <c r="L62" i="2"/>
  <c r="M62" i="2"/>
  <c r="N62" i="2"/>
  <c r="F63" i="2"/>
  <c r="F61" i="2" s="1"/>
  <c r="G63" i="2"/>
  <c r="G61" i="2" s="1"/>
  <c r="H63" i="2"/>
  <c r="H61" i="2" s="1"/>
  <c r="I63" i="2"/>
  <c r="J63" i="2"/>
  <c r="K63" i="2"/>
  <c r="L63" i="2"/>
  <c r="M63" i="2"/>
  <c r="N63" i="2"/>
  <c r="F64" i="2"/>
  <c r="G64" i="2"/>
  <c r="H64" i="2"/>
  <c r="I64" i="2"/>
  <c r="I61" i="2" s="1"/>
  <c r="J64" i="2"/>
  <c r="K64" i="2"/>
  <c r="K61" i="2" s="1"/>
  <c r="L64" i="2"/>
  <c r="M64" i="2"/>
  <c r="N64" i="2"/>
  <c r="F65" i="2"/>
  <c r="G65" i="2"/>
  <c r="H65" i="2"/>
  <c r="I65" i="2"/>
  <c r="J65" i="2"/>
  <c r="K65" i="2"/>
  <c r="L65" i="2"/>
  <c r="M65" i="2"/>
  <c r="N65" i="2"/>
  <c r="N61" i="2" s="1"/>
  <c r="E63" i="2"/>
  <c r="E64" i="2"/>
  <c r="E65" i="2"/>
  <c r="E62" i="2"/>
  <c r="E61" i="2" s="1"/>
  <c r="J61" i="2"/>
  <c r="L61" i="2"/>
  <c r="D63" i="2"/>
  <c r="D64" i="2"/>
  <c r="D65" i="2"/>
  <c r="D62" i="2"/>
  <c r="O60" i="2"/>
  <c r="O59" i="2"/>
  <c r="O58" i="2"/>
  <c r="O57" i="2"/>
  <c r="O56" i="2"/>
  <c r="O55" i="2"/>
  <c r="O54" i="2"/>
  <c r="O53" i="2"/>
  <c r="O52" i="2"/>
  <c r="N60" i="2"/>
  <c r="M60" i="2"/>
  <c r="L60" i="2"/>
  <c r="K60" i="2"/>
  <c r="J60" i="2"/>
  <c r="I60" i="2"/>
  <c r="H60" i="2"/>
  <c r="G60" i="2"/>
  <c r="F60" i="2"/>
  <c r="N59" i="2"/>
  <c r="M59" i="2"/>
  <c r="L59" i="2"/>
  <c r="K59" i="2"/>
  <c r="J59" i="2"/>
  <c r="I59" i="2"/>
  <c r="H59" i="2"/>
  <c r="G59" i="2"/>
  <c r="F59" i="2"/>
  <c r="N58" i="2"/>
  <c r="M58" i="2"/>
  <c r="L58" i="2"/>
  <c r="K58" i="2"/>
  <c r="J58" i="2"/>
  <c r="I58" i="2"/>
  <c r="H58" i="2"/>
  <c r="G58" i="2"/>
  <c r="F58" i="2"/>
  <c r="N57" i="2"/>
  <c r="M57" i="2"/>
  <c r="L57" i="2"/>
  <c r="K57" i="2"/>
  <c r="J57" i="2"/>
  <c r="I57" i="2"/>
  <c r="H57" i="2"/>
  <c r="G57" i="2"/>
  <c r="F57" i="2"/>
  <c r="N56" i="2"/>
  <c r="M56" i="2"/>
  <c r="L56" i="2"/>
  <c r="K56" i="2"/>
  <c r="J56" i="2"/>
  <c r="I56" i="2"/>
  <c r="H56" i="2"/>
  <c r="G56" i="2"/>
  <c r="F56" i="2"/>
  <c r="N55" i="2"/>
  <c r="M55" i="2"/>
  <c r="L55" i="2"/>
  <c r="K55" i="2"/>
  <c r="J55" i="2"/>
  <c r="I55" i="2"/>
  <c r="H55" i="2"/>
  <c r="G55" i="2"/>
  <c r="F55" i="2"/>
  <c r="N54" i="2"/>
  <c r="M54" i="2"/>
  <c r="L54" i="2"/>
  <c r="K54" i="2"/>
  <c r="J54" i="2"/>
  <c r="I54" i="2"/>
  <c r="H54" i="2"/>
  <c r="G54" i="2"/>
  <c r="F54" i="2"/>
  <c r="N53" i="2"/>
  <c r="N51" i="2" s="1"/>
  <c r="M53" i="2"/>
  <c r="L53" i="2"/>
  <c r="K53" i="2"/>
  <c r="J53" i="2"/>
  <c r="J51" i="2" s="1"/>
  <c r="I53" i="2"/>
  <c r="H53" i="2"/>
  <c r="G53" i="2"/>
  <c r="F53" i="2"/>
  <c r="N52" i="2"/>
  <c r="M52" i="2"/>
  <c r="M51" i="2" s="1"/>
  <c r="L52" i="2"/>
  <c r="L51" i="2" s="1"/>
  <c r="K52" i="2"/>
  <c r="K51" i="2" s="1"/>
  <c r="J52" i="2"/>
  <c r="I52" i="2"/>
  <c r="I51" i="2" s="1"/>
  <c r="H52" i="2"/>
  <c r="H51" i="2" s="1"/>
  <c r="G52" i="2"/>
  <c r="F52" i="2"/>
  <c r="G51" i="2"/>
  <c r="F51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D51" i="2" s="1"/>
  <c r="E59" i="2"/>
  <c r="D60" i="2"/>
  <c r="E60" i="2"/>
  <c r="E52" i="2"/>
  <c r="D52" i="2"/>
  <c r="O46" i="2"/>
  <c r="O47" i="2"/>
  <c r="O48" i="2"/>
  <c r="O49" i="2"/>
  <c r="O50" i="2"/>
  <c r="O45" i="2"/>
  <c r="F45" i="2"/>
  <c r="G45" i="2"/>
  <c r="G44" i="2" s="1"/>
  <c r="H45" i="2"/>
  <c r="I45" i="2"/>
  <c r="I44" i="2" s="1"/>
  <c r="J45" i="2"/>
  <c r="K45" i="2"/>
  <c r="L45" i="2"/>
  <c r="M45" i="2"/>
  <c r="N45" i="2"/>
  <c r="N44" i="2" s="1"/>
  <c r="F46" i="2"/>
  <c r="G46" i="2"/>
  <c r="H46" i="2"/>
  <c r="I46" i="2"/>
  <c r="J46" i="2"/>
  <c r="J44" i="2" s="1"/>
  <c r="K46" i="2"/>
  <c r="L46" i="2"/>
  <c r="M46" i="2"/>
  <c r="N46" i="2"/>
  <c r="F47" i="2"/>
  <c r="G47" i="2"/>
  <c r="H47" i="2"/>
  <c r="H44" i="2" s="1"/>
  <c r="I47" i="2"/>
  <c r="J47" i="2"/>
  <c r="K47" i="2"/>
  <c r="L47" i="2"/>
  <c r="M47" i="2"/>
  <c r="N47" i="2"/>
  <c r="F48" i="2"/>
  <c r="G48" i="2"/>
  <c r="H48" i="2"/>
  <c r="I48" i="2"/>
  <c r="J48" i="2"/>
  <c r="K48" i="2"/>
  <c r="K44" i="2" s="1"/>
  <c r="L48" i="2"/>
  <c r="M48" i="2"/>
  <c r="N48" i="2"/>
  <c r="F49" i="2"/>
  <c r="G49" i="2"/>
  <c r="H49" i="2"/>
  <c r="I49" i="2"/>
  <c r="J49" i="2"/>
  <c r="K49" i="2"/>
  <c r="L49" i="2"/>
  <c r="M49" i="2"/>
  <c r="N49" i="2"/>
  <c r="F50" i="2"/>
  <c r="G50" i="2"/>
  <c r="H50" i="2"/>
  <c r="I50" i="2"/>
  <c r="J50" i="2"/>
  <c r="K50" i="2"/>
  <c r="L50" i="2"/>
  <c r="M50" i="2"/>
  <c r="N50" i="2"/>
  <c r="D46" i="2"/>
  <c r="E46" i="2"/>
  <c r="D47" i="2"/>
  <c r="E47" i="2"/>
  <c r="D48" i="2"/>
  <c r="E48" i="2"/>
  <c r="D49" i="2"/>
  <c r="E49" i="2"/>
  <c r="D50" i="2"/>
  <c r="E50" i="2"/>
  <c r="E45" i="2"/>
  <c r="D45" i="2"/>
  <c r="O37" i="2"/>
  <c r="O38" i="2"/>
  <c r="O39" i="2"/>
  <c r="O40" i="2"/>
  <c r="O41" i="2"/>
  <c r="O42" i="2"/>
  <c r="O43" i="2"/>
  <c r="O36" i="2"/>
  <c r="F36" i="2"/>
  <c r="G36" i="2"/>
  <c r="H36" i="2"/>
  <c r="H35" i="2" s="1"/>
  <c r="I36" i="2"/>
  <c r="I35" i="2" s="1"/>
  <c r="J36" i="2"/>
  <c r="K36" i="2"/>
  <c r="L36" i="2"/>
  <c r="L35" i="2" s="1"/>
  <c r="M36" i="2"/>
  <c r="M35" i="2" s="1"/>
  <c r="N36" i="2"/>
  <c r="N35" i="2" s="1"/>
  <c r="F37" i="2"/>
  <c r="G37" i="2"/>
  <c r="H37" i="2"/>
  <c r="I37" i="2"/>
  <c r="J37" i="2"/>
  <c r="K37" i="2"/>
  <c r="L37" i="2"/>
  <c r="M37" i="2"/>
  <c r="N37" i="2"/>
  <c r="F38" i="2"/>
  <c r="G38" i="2"/>
  <c r="H38" i="2"/>
  <c r="I38" i="2"/>
  <c r="J38" i="2"/>
  <c r="K38" i="2"/>
  <c r="L38" i="2"/>
  <c r="M38" i="2"/>
  <c r="N38" i="2"/>
  <c r="F39" i="2"/>
  <c r="F35" i="2" s="1"/>
  <c r="G39" i="2"/>
  <c r="H39" i="2"/>
  <c r="I39" i="2"/>
  <c r="J39" i="2"/>
  <c r="J35" i="2" s="1"/>
  <c r="K39" i="2"/>
  <c r="L39" i="2"/>
  <c r="M39" i="2"/>
  <c r="N39" i="2"/>
  <c r="F40" i="2"/>
  <c r="G40" i="2"/>
  <c r="H40" i="2"/>
  <c r="I40" i="2"/>
  <c r="J40" i="2"/>
  <c r="K40" i="2"/>
  <c r="L40" i="2"/>
  <c r="M40" i="2"/>
  <c r="N40" i="2"/>
  <c r="F41" i="2"/>
  <c r="G41" i="2"/>
  <c r="H41" i="2"/>
  <c r="I41" i="2"/>
  <c r="J41" i="2"/>
  <c r="K41" i="2"/>
  <c r="L41" i="2"/>
  <c r="M41" i="2"/>
  <c r="N41" i="2"/>
  <c r="F42" i="2"/>
  <c r="G42" i="2"/>
  <c r="H42" i="2"/>
  <c r="I42" i="2"/>
  <c r="J42" i="2"/>
  <c r="K42" i="2"/>
  <c r="L42" i="2"/>
  <c r="M42" i="2"/>
  <c r="N42" i="2"/>
  <c r="F43" i="2"/>
  <c r="G43" i="2"/>
  <c r="H43" i="2"/>
  <c r="I43" i="2"/>
  <c r="J43" i="2"/>
  <c r="K43" i="2"/>
  <c r="L43" i="2"/>
  <c r="M43" i="2"/>
  <c r="N43" i="2"/>
  <c r="E37" i="2"/>
  <c r="E38" i="2"/>
  <c r="E39" i="2"/>
  <c r="E40" i="2"/>
  <c r="E41" i="2"/>
  <c r="E42" i="2"/>
  <c r="E43" i="2"/>
  <c r="E36" i="2"/>
  <c r="G35" i="2"/>
  <c r="D37" i="2"/>
  <c r="D38" i="2"/>
  <c r="D39" i="2"/>
  <c r="D40" i="2"/>
  <c r="D41" i="2"/>
  <c r="D42" i="2"/>
  <c r="D43" i="2"/>
  <c r="D36" i="2"/>
  <c r="O34" i="2"/>
  <c r="O27" i="2"/>
  <c r="O28" i="2"/>
  <c r="O29" i="2"/>
  <c r="O30" i="2"/>
  <c r="O31" i="2"/>
  <c r="O32" i="2"/>
  <c r="O33" i="2"/>
  <c r="O26" i="2"/>
  <c r="F26" i="2"/>
  <c r="G26" i="2"/>
  <c r="H26" i="2"/>
  <c r="I26" i="2"/>
  <c r="I25" i="2" s="1"/>
  <c r="J26" i="2"/>
  <c r="K26" i="2"/>
  <c r="L26" i="2"/>
  <c r="L25" i="2" s="1"/>
  <c r="M26" i="2"/>
  <c r="M25" i="2" s="1"/>
  <c r="N26" i="2"/>
  <c r="F27" i="2"/>
  <c r="G27" i="2"/>
  <c r="H27" i="2"/>
  <c r="H25" i="2" s="1"/>
  <c r="I27" i="2"/>
  <c r="J27" i="2"/>
  <c r="J25" i="2" s="1"/>
  <c r="K27" i="2"/>
  <c r="L27" i="2"/>
  <c r="M27" i="2"/>
  <c r="N27" i="2"/>
  <c r="N25" i="2" s="1"/>
  <c r="F28" i="2"/>
  <c r="G28" i="2"/>
  <c r="H28" i="2"/>
  <c r="I28" i="2"/>
  <c r="J28" i="2"/>
  <c r="K28" i="2"/>
  <c r="L28" i="2"/>
  <c r="M28" i="2"/>
  <c r="N28" i="2"/>
  <c r="F29" i="2"/>
  <c r="G29" i="2"/>
  <c r="H29" i="2"/>
  <c r="I29" i="2"/>
  <c r="J29" i="2"/>
  <c r="K29" i="2"/>
  <c r="L29" i="2"/>
  <c r="M29" i="2"/>
  <c r="N29" i="2"/>
  <c r="F30" i="2"/>
  <c r="G30" i="2"/>
  <c r="H30" i="2"/>
  <c r="I30" i="2"/>
  <c r="J30" i="2"/>
  <c r="K30" i="2"/>
  <c r="K25" i="2" s="1"/>
  <c r="L30" i="2"/>
  <c r="M30" i="2"/>
  <c r="N30" i="2"/>
  <c r="F31" i="2"/>
  <c r="G31" i="2"/>
  <c r="H31" i="2"/>
  <c r="I31" i="2"/>
  <c r="J31" i="2"/>
  <c r="K31" i="2"/>
  <c r="L31" i="2"/>
  <c r="M31" i="2"/>
  <c r="N31" i="2"/>
  <c r="F32" i="2"/>
  <c r="G32" i="2"/>
  <c r="G25" i="2" s="1"/>
  <c r="H32" i="2"/>
  <c r="I32" i="2"/>
  <c r="J32" i="2"/>
  <c r="K32" i="2"/>
  <c r="L32" i="2"/>
  <c r="M32" i="2"/>
  <c r="N32" i="2"/>
  <c r="F33" i="2"/>
  <c r="G33" i="2"/>
  <c r="H33" i="2"/>
  <c r="I33" i="2"/>
  <c r="J33" i="2"/>
  <c r="K33" i="2"/>
  <c r="L33" i="2"/>
  <c r="M33" i="2"/>
  <c r="N33" i="2"/>
  <c r="F34" i="2"/>
  <c r="G34" i="2"/>
  <c r="H34" i="2"/>
  <c r="I34" i="2"/>
  <c r="J34" i="2"/>
  <c r="K34" i="2"/>
  <c r="L34" i="2"/>
  <c r="M34" i="2"/>
  <c r="N34" i="2"/>
  <c r="E27" i="2"/>
  <c r="E25" i="2" s="1"/>
  <c r="E28" i="2"/>
  <c r="E29" i="2"/>
  <c r="E30" i="2"/>
  <c r="E31" i="2"/>
  <c r="E32" i="2"/>
  <c r="E33" i="2"/>
  <c r="E34" i="2"/>
  <c r="E26" i="2"/>
  <c r="D27" i="2"/>
  <c r="D28" i="2"/>
  <c r="D29" i="2"/>
  <c r="D30" i="2"/>
  <c r="D31" i="2"/>
  <c r="D32" i="2"/>
  <c r="D33" i="2"/>
  <c r="D34" i="2"/>
  <c r="D26" i="2"/>
  <c r="O24" i="2"/>
  <c r="O23" i="2"/>
  <c r="O22" i="2"/>
  <c r="O21" i="2"/>
  <c r="O20" i="2"/>
  <c r="O19" i="2"/>
  <c r="O18" i="2"/>
  <c r="O17" i="2"/>
  <c r="O16" i="2"/>
  <c r="F24" i="2"/>
  <c r="G24" i="2"/>
  <c r="H24" i="2"/>
  <c r="I24" i="2"/>
  <c r="J24" i="2"/>
  <c r="K24" i="2"/>
  <c r="L24" i="2"/>
  <c r="M24" i="2"/>
  <c r="N24" i="2"/>
  <c r="F23" i="2"/>
  <c r="G23" i="2"/>
  <c r="H23" i="2"/>
  <c r="H15" i="2" s="1"/>
  <c r="I23" i="2"/>
  <c r="J23" i="2"/>
  <c r="K23" i="2"/>
  <c r="L23" i="2"/>
  <c r="M23" i="2"/>
  <c r="N23" i="2"/>
  <c r="F22" i="2"/>
  <c r="G22" i="2"/>
  <c r="H22" i="2"/>
  <c r="I22" i="2"/>
  <c r="J22" i="2"/>
  <c r="K22" i="2"/>
  <c r="L22" i="2"/>
  <c r="M22" i="2"/>
  <c r="N22" i="2"/>
  <c r="F21" i="2"/>
  <c r="G21" i="2"/>
  <c r="H21" i="2"/>
  <c r="I21" i="2"/>
  <c r="J21" i="2"/>
  <c r="K21" i="2"/>
  <c r="L21" i="2"/>
  <c r="M21" i="2"/>
  <c r="N21" i="2"/>
  <c r="F20" i="2"/>
  <c r="G20" i="2"/>
  <c r="H20" i="2"/>
  <c r="I20" i="2"/>
  <c r="J20" i="2"/>
  <c r="K20" i="2"/>
  <c r="L20" i="2"/>
  <c r="M20" i="2"/>
  <c r="N20" i="2"/>
  <c r="F19" i="2"/>
  <c r="G19" i="2"/>
  <c r="H19" i="2"/>
  <c r="I19" i="2"/>
  <c r="J19" i="2"/>
  <c r="K19" i="2"/>
  <c r="L19" i="2"/>
  <c r="M19" i="2"/>
  <c r="N19" i="2"/>
  <c r="F18" i="2"/>
  <c r="G18" i="2"/>
  <c r="H18" i="2"/>
  <c r="I18" i="2"/>
  <c r="J18" i="2"/>
  <c r="K18" i="2"/>
  <c r="L18" i="2"/>
  <c r="M18" i="2"/>
  <c r="N18" i="2"/>
  <c r="F17" i="2"/>
  <c r="G17" i="2"/>
  <c r="H17" i="2"/>
  <c r="I17" i="2"/>
  <c r="J17" i="2"/>
  <c r="K17" i="2"/>
  <c r="L17" i="2"/>
  <c r="M17" i="2"/>
  <c r="N17" i="2"/>
  <c r="E17" i="2"/>
  <c r="E15" i="2" s="1"/>
  <c r="E18" i="2"/>
  <c r="E19" i="2"/>
  <c r="E20" i="2"/>
  <c r="E21" i="2"/>
  <c r="E22" i="2"/>
  <c r="E23" i="2"/>
  <c r="E24" i="2"/>
  <c r="D17" i="2"/>
  <c r="D15" i="2" s="1"/>
  <c r="D18" i="2"/>
  <c r="D19" i="2"/>
  <c r="D20" i="2"/>
  <c r="D21" i="2"/>
  <c r="D22" i="2"/>
  <c r="D23" i="2"/>
  <c r="D24" i="2"/>
  <c r="F16" i="2"/>
  <c r="G16" i="2"/>
  <c r="H16" i="2"/>
  <c r="I16" i="2"/>
  <c r="J16" i="2"/>
  <c r="K16" i="2"/>
  <c r="L16" i="2"/>
  <c r="M16" i="2"/>
  <c r="N16" i="2"/>
  <c r="E16" i="2"/>
  <c r="D16" i="2"/>
  <c r="O11" i="2"/>
  <c r="O13" i="2"/>
  <c r="O10" i="2"/>
  <c r="E80" i="2"/>
  <c r="H80" i="2"/>
  <c r="I80" i="2"/>
  <c r="J80" i="2"/>
  <c r="N80" i="2"/>
  <c r="E77" i="2"/>
  <c r="I77" i="2"/>
  <c r="K77" i="2"/>
  <c r="L77" i="2"/>
  <c r="M77" i="2"/>
  <c r="N77" i="2"/>
  <c r="D69" i="2"/>
  <c r="F74" i="2"/>
  <c r="K74" i="2"/>
  <c r="F69" i="2"/>
  <c r="G69" i="2"/>
  <c r="I69" i="2"/>
  <c r="K69" i="2"/>
  <c r="L69" i="2"/>
  <c r="M69" i="2"/>
  <c r="F66" i="2"/>
  <c r="J66" i="2"/>
  <c r="M61" i="2"/>
  <c r="F44" i="2"/>
  <c r="E44" i="2"/>
  <c r="L44" i="2"/>
  <c r="M44" i="2"/>
  <c r="K35" i="2"/>
  <c r="F25" i="2"/>
  <c r="J15" i="2"/>
  <c r="C9" i="2"/>
  <c r="W81" i="3"/>
  <c r="W80" i="3" s="1"/>
  <c r="W79" i="3"/>
  <c r="W78" i="3"/>
  <c r="W77" i="3" s="1"/>
  <c r="W76" i="3"/>
  <c r="W75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B80" i="3"/>
  <c r="B77" i="3"/>
  <c r="B74" i="3"/>
  <c r="W72" i="3"/>
  <c r="W71" i="3"/>
  <c r="W70" i="3"/>
  <c r="W68" i="3"/>
  <c r="W67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B69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B66" i="3"/>
  <c r="W65" i="3"/>
  <c r="W64" i="3"/>
  <c r="W63" i="3"/>
  <c r="W62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B61" i="3"/>
  <c r="B51" i="3"/>
  <c r="W60" i="3"/>
  <c r="W59" i="3"/>
  <c r="W58" i="3"/>
  <c r="W57" i="3"/>
  <c r="W56" i="3"/>
  <c r="W55" i="3"/>
  <c r="W54" i="3"/>
  <c r="W53" i="3"/>
  <c r="W52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0" i="3"/>
  <c r="W49" i="3"/>
  <c r="W48" i="3"/>
  <c r="W47" i="3"/>
  <c r="W46" i="3"/>
  <c r="W45" i="3"/>
  <c r="W42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B44" i="3"/>
  <c r="B35" i="3"/>
  <c r="W43" i="3"/>
  <c r="W41" i="3"/>
  <c r="W40" i="3"/>
  <c r="W39" i="3"/>
  <c r="W38" i="3"/>
  <c r="W37" i="3"/>
  <c r="W36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4" i="3"/>
  <c r="W33" i="3"/>
  <c r="W31" i="3"/>
  <c r="W30" i="3"/>
  <c r="W29" i="3"/>
  <c r="W28" i="3"/>
  <c r="W27" i="3"/>
  <c r="W26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24" i="3"/>
  <c r="W22" i="3"/>
  <c r="W21" i="3"/>
  <c r="W20" i="3"/>
  <c r="W19" i="3"/>
  <c r="W18" i="3"/>
  <c r="W17" i="3"/>
  <c r="W12" i="3"/>
  <c r="W13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O12" i="2" l="1"/>
  <c r="O14" i="2"/>
  <c r="O80" i="2"/>
  <c r="O77" i="2"/>
  <c r="E74" i="2"/>
  <c r="O74" i="2" s="1"/>
  <c r="E69" i="2"/>
  <c r="O69" i="2" s="1"/>
  <c r="D66" i="2"/>
  <c r="O66" i="2"/>
  <c r="D61" i="2"/>
  <c r="O61" i="2" s="1"/>
  <c r="E51" i="2"/>
  <c r="O51" i="2" s="1"/>
  <c r="D44" i="2"/>
  <c r="E35" i="2"/>
  <c r="D35" i="2"/>
  <c r="O35" i="2" s="1"/>
  <c r="D25" i="2"/>
  <c r="O25" i="2"/>
  <c r="L15" i="2"/>
  <c r="F15" i="2"/>
  <c r="M15" i="2"/>
  <c r="K15" i="2"/>
  <c r="I15" i="2"/>
  <c r="J82" i="2"/>
  <c r="N15" i="2"/>
  <c r="G15" i="2"/>
  <c r="H9" i="2"/>
  <c r="H82" i="2" s="1"/>
  <c r="M9" i="2"/>
  <c r="I9" i="2"/>
  <c r="N9" i="2"/>
  <c r="F9" i="2"/>
  <c r="L9" i="2"/>
  <c r="K9" i="2"/>
  <c r="G9" i="2"/>
  <c r="E9" i="2"/>
  <c r="O44" i="2"/>
  <c r="W44" i="3"/>
  <c r="G82" i="3"/>
  <c r="F82" i="3"/>
  <c r="J82" i="3"/>
  <c r="S82" i="3"/>
  <c r="R82" i="3"/>
  <c r="D82" i="3"/>
  <c r="C82" i="3"/>
  <c r="O82" i="3"/>
  <c r="N82" i="3"/>
  <c r="Q82" i="3"/>
  <c r="E82" i="3"/>
  <c r="P82" i="3"/>
  <c r="L82" i="3"/>
  <c r="M82" i="3"/>
  <c r="K82" i="3"/>
  <c r="V82" i="3"/>
  <c r="U82" i="3"/>
  <c r="I82" i="3"/>
  <c r="T82" i="3"/>
  <c r="H82" i="3"/>
  <c r="W74" i="3"/>
  <c r="W69" i="3"/>
  <c r="W66" i="3"/>
  <c r="W61" i="3"/>
  <c r="W51" i="3"/>
  <c r="W35" i="3"/>
  <c r="C15" i="2"/>
  <c r="C82" i="2" s="1"/>
  <c r="C25" i="2"/>
  <c r="C35" i="2"/>
  <c r="C51" i="2"/>
  <c r="C61" i="2"/>
  <c r="C53" i="1"/>
  <c r="C37" i="1"/>
  <c r="C27" i="1"/>
  <c r="C17" i="1"/>
  <c r="C11" i="1"/>
  <c r="E82" i="2" l="1"/>
  <c r="M82" i="2"/>
  <c r="L82" i="2"/>
  <c r="F82" i="2"/>
  <c r="I82" i="2"/>
  <c r="K82" i="2"/>
  <c r="O15" i="2"/>
  <c r="G82" i="2"/>
  <c r="N82" i="2"/>
  <c r="C84" i="1"/>
  <c r="C63" i="1"/>
  <c r="B37" i="1" l="1"/>
  <c r="B11" i="1"/>
  <c r="B63" i="1" l="1"/>
  <c r="W23" i="3" l="1"/>
  <c r="W14" i="3"/>
  <c r="W11" i="3"/>
  <c r="B15" i="3" l="1"/>
  <c r="W16" i="3"/>
  <c r="W15" i="3" s="1"/>
  <c r="W32" i="3"/>
  <c r="W25" i="3" s="1"/>
  <c r="B25" i="3"/>
  <c r="B17" i="1"/>
  <c r="B53" i="1"/>
  <c r="B27" i="1"/>
  <c r="B82" i="2"/>
  <c r="B84" i="1" l="1"/>
  <c r="W10" i="3"/>
  <c r="W9" i="3" s="1"/>
  <c r="W82" i="3" s="1"/>
  <c r="D9" i="2"/>
  <c r="O9" i="2" s="1"/>
  <c r="O82" i="2" s="1"/>
  <c r="D82" i="2"/>
  <c r="B9" i="3" l="1"/>
  <c r="B82" i="3" s="1"/>
</calcChain>
</file>

<file path=xl/sharedStrings.xml><?xml version="1.0" encoding="utf-8"?>
<sst xmlns="http://schemas.openxmlformats.org/spreadsheetml/2006/main" count="309" uniqueCount="116">
  <si>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</si>
  <si>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</si>
  <si>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</si>
  <si>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</si>
  <si>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</si>
  <si>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</si>
  <si>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</si>
  <si>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</si>
  <si>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</si>
  <si>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</si>
  <si>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</si>
  <si>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</si>
  <si>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</si>
  <si>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</si>
  <si>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</si>
  <si>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</si>
  <si>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</si>
  <si>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</si>
  <si>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</si>
  <si>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</si>
  <si>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</si>
  <si>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</si>
  <si>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</si>
  <si>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</si>
  <si>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</si>
  <si>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</si>
  <si>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</si>
  <si>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</si>
  <si>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</si>
  <si>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</si>
  <si>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</si>
  <si>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</si>
  <si>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</si>
  <si>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</si>
  <si>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</si>
  <si>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</si>
  <si>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</si>
  <si>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</si>
  <si>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</si>
  <si>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</si>
  <si>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</si>
  <si>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</si>
  <si>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</si>
  <si>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</si>
  <si>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</si>
  <si>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</si>
  <si>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</si>
  <si>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</si>
  <si>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</si>
  <si>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</si>
  <si>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</si>
  <si>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</si>
  <si>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</si>
  <si>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</si>
  <si>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</si>
  <si>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</si>
  <si>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</si>
  <si>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</si>
  <si>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</si>
  <si>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</si>
  <si>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</si>
  <si>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</si>
  <si>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</si>
  <si>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</si>
  <si>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</si>
  <si>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</si>
  <si>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</si>
  <si>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</si>
  <si>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</si>
  <si>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</si>
  <si>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</si>
  <si>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</si>
  <si>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</si>
  <si>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</si>
  <si>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</si>
  <si>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</si>
  <si>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</si>
  <si>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</si>
  <si>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</si>
  <si>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</si>
  <si>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</si>
  <si>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</si>
  <si>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</si>
  <si>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</si>
  <si>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</si>
  <si>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</si>
  <si>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</si>
  <si>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</si>
  <si>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</si>
  <si>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</si>
  <si>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</si>
  <si>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</si>
  <si>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</si>
  <si>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</si>
  <si>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Carlos Castellanos</t>
  </si>
  <si>
    <t>Unidad de Análisis Financiero</t>
  </si>
  <si>
    <t xml:space="preserve">Presupuesto de Gasto y Aplicaciones Financieras </t>
  </si>
  <si>
    <t xml:space="preserve">Ejecución de Gasto y Aplicaciones Financieras </t>
  </si>
  <si>
    <t>Preparado por:</t>
  </si>
  <si>
    <t>Analista de Presupuesto</t>
  </si>
  <si>
    <t xml:space="preserve"> </t>
  </si>
  <si>
    <t>Agosto</t>
  </si>
  <si>
    <t xml:space="preserve">Preparado por:                                                                                       </t>
  </si>
  <si>
    <t>Aprobado Por:</t>
  </si>
  <si>
    <t xml:space="preserve">Merary Lantigua                                                                                  </t>
  </si>
  <si>
    <t xml:space="preserve"> Carlos Castellanos </t>
  </si>
  <si>
    <t xml:space="preserve">Analista de Presupuesto                                                                      </t>
  </si>
  <si>
    <t>Director Administrativo y Financiero</t>
  </si>
  <si>
    <t>Noviembre</t>
  </si>
  <si>
    <t>Puesto que ocupa</t>
  </si>
  <si>
    <t xml:space="preserve">Merary Lantigua </t>
  </si>
  <si>
    <t>Revisado por:</t>
  </si>
  <si>
    <t>Contador</t>
  </si>
  <si>
    <t xml:space="preserve">Pedro Ramirez </t>
  </si>
  <si>
    <t>Enc. Depto. Administrativo y Financiero</t>
  </si>
  <si>
    <t>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</si>
</sst>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4" xfId="0" applyFont="1" applyBorder="1" applyAlignment="1">
      <alignment horizontal="left" indent="1"/>
    </xf>
    <xf numFmtId="0" fontId="0" fillId="0" borderId="4" xfId="0" applyBorder="1" applyAlignment="1">
      <alignment horizontal="left" indent="2"/>
    </xf>
    <xf numFmtId="0" fontId="3" fillId="0" borderId="4" xfId="0" applyFont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9" fillId="0" borderId="0" xfId="0" applyFont="1"/>
    <xf numFmtId="0" fontId="10" fillId="5" borderId="1" xfId="0" applyFont="1" applyFill="1" applyBorder="1" applyAlignment="1">
      <alignment horizontal="center"/>
    </xf>
    <xf numFmtId="164" fontId="8" fillId="0" borderId="0" xfId="0" applyNumberFormat="1" applyFont="1"/>
    <xf numFmtId="0" fontId="8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0" fillId="2" borderId="4" xfId="0" applyFont="1" applyFill="1" applyBorder="1" applyAlignment="1">
      <alignment vertical="center"/>
    </xf>
    <xf numFmtId="43" fontId="8" fillId="0" borderId="4" xfId="1" applyFont="1" applyBorder="1"/>
    <xf numFmtId="43" fontId="2" fillId="2" borderId="4" xfId="1" applyFont="1" applyFill="1" applyBorder="1"/>
    <xf numFmtId="0" fontId="11" fillId="0" borderId="0" xfId="0" applyFont="1"/>
    <xf numFmtId="0" fontId="12" fillId="0" borderId="0" xfId="0" applyFont="1"/>
    <xf numFmtId="164" fontId="8" fillId="0" borderId="8" xfId="0" applyNumberFormat="1" applyFont="1" applyBorder="1"/>
    <xf numFmtId="0" fontId="8" fillId="0" borderId="9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14" fillId="2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164" fontId="13" fillId="0" borderId="4" xfId="0" applyNumberFormat="1" applyFont="1" applyBorder="1"/>
    <xf numFmtId="0" fontId="6" fillId="0" borderId="4" xfId="0" applyFont="1" applyBorder="1" applyAlignment="1">
      <alignment horizontal="left" indent="2"/>
    </xf>
    <xf numFmtId="43" fontId="6" fillId="0" borderId="4" xfId="1" applyFont="1" applyBorder="1"/>
    <xf numFmtId="43" fontId="13" fillId="0" borderId="4" xfId="1" applyFont="1" applyBorder="1"/>
    <xf numFmtId="43" fontId="6" fillId="0" borderId="0" xfId="1" applyFont="1"/>
    <xf numFmtId="0" fontId="14" fillId="2" borderId="4" xfId="0" applyFont="1" applyFill="1" applyBorder="1" applyAlignment="1">
      <alignment vertical="center"/>
    </xf>
    <xf numFmtId="43" fontId="6" fillId="0" borderId="4" xfId="1" applyFont="1" applyFill="1" applyBorder="1"/>
    <xf numFmtId="43" fontId="0" fillId="0" borderId="0" xfId="0" applyNumberForma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3" fontId="14" fillId="2" borderId="4" xfId="1" applyFont="1" applyFill="1" applyBorder="1"/>
    <xf numFmtId="0" fontId="13" fillId="6" borderId="4" xfId="0" applyFont="1" applyFill="1" applyBorder="1" applyAlignment="1">
      <alignment horizontal="left" indent="1"/>
    </xf>
    <xf numFmtId="43" fontId="13" fillId="6" borderId="4" xfId="1" applyFont="1" applyFill="1" applyBorder="1"/>
    <xf numFmtId="0" fontId="13" fillId="6" borderId="4" xfId="0" applyFont="1" applyFill="1" applyBorder="1" applyAlignment="1">
      <alignment horizontal="left"/>
    </xf>
    <xf numFmtId="43" fontId="0" fillId="0" borderId="0" xfId="1" applyFont="1"/>
    <xf numFmtId="43" fontId="10" fillId="2" borderId="4" xfId="1" applyFont="1" applyFill="1" applyBorder="1"/>
    <xf numFmtId="43" fontId="16" fillId="0" borderId="4" xfId="1" applyFont="1" applyBorder="1"/>
    <xf numFmtId="43" fontId="16" fillId="0" borderId="0" xfId="1" applyFont="1"/>
    <xf numFmtId="43" fontId="16" fillId="0" borderId="4" xfId="1" applyFont="1" applyFill="1" applyBorder="1"/>
    <xf numFmtId="43" fontId="3" fillId="0" borderId="4" xfId="1" applyFont="1" applyBorder="1"/>
    <xf numFmtId="43" fontId="6" fillId="0" borderId="0" xfId="1" applyFont="1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/>
    <xf numFmtId="0" fontId="8" fillId="0" borderId="0" xfId="0" applyFont="1"/>
    <xf numFmtId="43" fontId="6" fillId="0" borderId="0" xfId="1" applyFont="1" applyAlignment="1">
      <alignment horizontal="left"/>
    </xf>
    <xf numFmtId="43" fontId="13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43" fontId="2" fillId="2" borderId="4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10" xfId="0" applyFont="1" applyBorder="1" applyAlignment="1">
      <alignment horizontal="center" vertical="top" wrapText="1" readingOrder="1"/>
    </xf>
    <xf numFmtId="0" fontId="7" fillId="0" borderId="11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 wrapText="1"/>
    </xf>
    <xf numFmtId="43" fontId="10" fillId="2" borderId="2" xfId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15875</xdr:rowOff>
    </xdr:from>
    <xdr:to>
      <xdr:col>0</xdr:col>
      <xdr:colOff>2511425</xdr:colOff>
      <xdr:row>3</xdr:row>
      <xdr:rowOff>93439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5875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152400</xdr:rowOff>
    </xdr:from>
    <xdr:to>
      <xdr:col>2</xdr:col>
      <xdr:colOff>495300</xdr:colOff>
      <xdr:row>4</xdr:row>
      <xdr:rowOff>38100</xdr:rowOff>
    </xdr:to>
    <xdr:pic>
      <xdr:nvPicPr>
        <xdr:cNvPr id="8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316C595E-CE46-4F4C-BF72-A8311DDC0BB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5240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989240</xdr:colOff>
      <xdr:row>0</xdr:row>
      <xdr:rowOff>13606</xdr:rowOff>
    </xdr:from>
    <xdr:to>
      <xdr:col>3</xdr:col>
      <xdr:colOff>111579</xdr:colOff>
      <xdr:row>3</xdr:row>
      <xdr:rowOff>198103</xdr:rowOff>
    </xdr:to>
    <xdr:pic>
      <xdr:nvPicPr>
        <xdr:cNvPr id="4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8597" y="204106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476251</xdr:colOff>
      <xdr:row>0</xdr:row>
      <xdr:rowOff>0</xdr:rowOff>
    </xdr:from>
    <xdr:to>
      <xdr:col>11</xdr:col>
      <xdr:colOff>449038</xdr:colOff>
      <xdr:row>4</xdr:row>
      <xdr:rowOff>24288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89037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409350</xdr:colOff>
      <xdr:row>1</xdr:row>
      <xdr:rowOff>229369</xdr:rowOff>
    </xdr:from>
    <xdr:to>
      <xdr:col>18</xdr:col>
      <xdr:colOff>119064</xdr:colOff>
      <xdr:row>4</xdr:row>
      <xdr:rowOff>138134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3975" y="419869"/>
          <a:ext cx="2614839" cy="730296"/>
        </a:xfrm>
        <a:prstGeom prst="rect">
          <a:avLst/>
        </a:prstGeom>
      </xdr:spPr>
    </xdr:pic>
    <xdr:clientData/>
  </xdr:twoCellAnchor>
  <xdr:twoCellAnchor editAs="oneCell">
    <xdr:from>
      <xdr:col>0</xdr:col>
      <xdr:colOff>5265737</xdr:colOff>
      <xdr:row>0</xdr:row>
      <xdr:rowOff>106589</xdr:rowOff>
    </xdr:from>
    <xdr:to>
      <xdr:col>1</xdr:col>
      <xdr:colOff>882195</xdr:colOff>
      <xdr:row>5</xdr:row>
      <xdr:rowOff>57044</xdr:rowOff>
    </xdr:to>
    <xdr:pic>
      <xdr:nvPicPr>
        <xdr:cNvPr id="5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5737" y="106589"/>
          <a:ext cx="2498271" cy="11648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04"/>
  <sheetViews>
    <sheetView showGridLines="0" tabSelected="1" view="pageBreakPreview" topLeftCell="A53" zoomScale="60" zoomScaleNormal="100" workbookViewId="0">
      <selection activeCell="D4" sqref="D4"/>
    </sheetView>
  </sheetViews>
  <sheetFormatPr defaultColWidth="11.42578125" defaultRowHeight="15" x14ac:dyDescent="0.25"/>
  <cols>
    <col min="1" max="1" width="105.85546875" customWidth="1"/>
    <col min="2" max="2" width="20.42578125" style="48" customWidth="1"/>
    <col min="3" max="3" width="22" style="48" customWidth="1"/>
    <col min="4" max="4" width="14.42578125" bestFit="1" customWidth="1"/>
    <col min="5" max="6" width="15.140625" bestFit="1" customWidth="1"/>
    <col min="7" max="7" width="16.85546875" bestFit="1" customWidth="1"/>
  </cols>
  <sheetData>
    <row r="3" spans="1:14" ht="28.5" customHeight="1" x14ac:dyDescent="0.25">
      <c r="A3" s="68" t="s">
        <v>93</v>
      </c>
      <c r="B3" s="69"/>
      <c r="C3" s="69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1" customHeight="1" x14ac:dyDescent="0.25">
      <c r="A4" s="70" t="s">
        <v>95</v>
      </c>
      <c r="B4" s="71"/>
      <c r="C4" s="71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x14ac:dyDescent="0.25">
      <c r="A5" s="72">
        <v>2022</v>
      </c>
      <c r="B5" s="73"/>
      <c r="C5" s="73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customHeight="1" x14ac:dyDescent="0.25">
      <c r="A6" s="74" t="s">
        <v>96</v>
      </c>
      <c r="B6" s="75"/>
      <c r="C6" s="7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.75" customHeight="1" x14ac:dyDescent="0.25">
      <c r="A7" s="76" t="s">
        <v>76</v>
      </c>
      <c r="B7" s="77"/>
      <c r="C7" s="77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5" customHeight="1" x14ac:dyDescent="0.25">
      <c r="A8" s="66" t="s">
        <v>66</v>
      </c>
      <c r="B8" s="67" t="s">
        <v>92</v>
      </c>
      <c r="C8" s="67" t="s">
        <v>91</v>
      </c>
      <c r="D8" s="1"/>
    </row>
    <row r="9" spans="1:14" ht="23.25" customHeight="1" x14ac:dyDescent="0.25">
      <c r="A9" s="66"/>
      <c r="B9" s="67"/>
      <c r="C9" s="67"/>
      <c r="D9" s="1"/>
    </row>
    <row r="10" spans="1:14" x14ac:dyDescent="0.25">
      <c r="A10" s="9" t="s">
        <v>0</v>
      </c>
      <c r="B10" s="53"/>
      <c r="C10" s="53"/>
      <c r="D10" s="1"/>
    </row>
    <row r="11" spans="1:14" ht="15.75" x14ac:dyDescent="0.25">
      <c r="A11" s="7" t="s">
        <v>1</v>
      </c>
      <c r="B11" s="33">
        <f>+B12+B13+B14+B15+B16</f>
        <v>116012210</v>
      </c>
      <c r="C11" s="33">
        <f>+C12+C13+C14+C15+C16</f>
        <v>142475162</v>
      </c>
      <c r="D11" s="1"/>
    </row>
    <row r="12" spans="1:14" ht="15.75" x14ac:dyDescent="0.25">
      <c r="A12" s="8" t="s">
        <v>2</v>
      </c>
      <c r="B12" s="32">
        <v>80416785</v>
      </c>
      <c r="C12" s="32">
        <v>86757787</v>
      </c>
      <c r="D12" s="1"/>
    </row>
    <row r="13" spans="1:14" ht="15.75" x14ac:dyDescent="0.25">
      <c r="A13" s="8" t="s">
        <v>3</v>
      </c>
      <c r="B13" s="32">
        <v>26434000</v>
      </c>
      <c r="C13" s="32">
        <v>44672000</v>
      </c>
      <c r="D13" s="1"/>
    </row>
    <row r="14" spans="1:14" ht="15.75" x14ac:dyDescent="0.25">
      <c r="A14" s="8" t="s">
        <v>4</v>
      </c>
      <c r="B14" s="32">
        <v>486000</v>
      </c>
      <c r="C14" s="32">
        <v>486000</v>
      </c>
      <c r="D14" s="1"/>
    </row>
    <row r="15" spans="1:14" ht="15.75" x14ac:dyDescent="0.25">
      <c r="A15" s="8" t="s">
        <v>5</v>
      </c>
      <c r="B15" s="32">
        <v>150000</v>
      </c>
      <c r="C15" s="32">
        <v>150000</v>
      </c>
      <c r="D15" s="1"/>
    </row>
    <row r="16" spans="1:14" ht="15.75" x14ac:dyDescent="0.25">
      <c r="A16" s="8" t="s">
        <v>6</v>
      </c>
      <c r="B16" s="32">
        <v>8525425</v>
      </c>
      <c r="C16" s="32">
        <v>10409375</v>
      </c>
      <c r="D16" s="1"/>
    </row>
    <row r="17" spans="1:4" ht="15.75" x14ac:dyDescent="0.25">
      <c r="A17" s="7" t="s">
        <v>7</v>
      </c>
      <c r="B17" s="33">
        <f>+B18+B19+B20+B21+B22+B23+B24+B25+B26</f>
        <v>68753902</v>
      </c>
      <c r="C17" s="33">
        <f>+C18+C19+C20+C21+C22+C23+C24+C25+C26</f>
        <v>162436950</v>
      </c>
      <c r="D17" s="1"/>
    </row>
    <row r="18" spans="1:4" ht="15.75" x14ac:dyDescent="0.25">
      <c r="A18" s="8" t="s">
        <v>8</v>
      </c>
      <c r="B18" s="32">
        <v>4559360</v>
      </c>
      <c r="C18" s="32">
        <v>6633360</v>
      </c>
      <c r="D18" s="1"/>
    </row>
    <row r="19" spans="1:4" ht="15.75" x14ac:dyDescent="0.25">
      <c r="A19" s="8" t="s">
        <v>9</v>
      </c>
      <c r="B19" s="32">
        <v>4759649</v>
      </c>
      <c r="C19" s="32">
        <v>4773649</v>
      </c>
      <c r="D19" s="1"/>
    </row>
    <row r="20" spans="1:4" ht="15.75" x14ac:dyDescent="0.25">
      <c r="A20" s="8" t="s">
        <v>10</v>
      </c>
      <c r="B20" s="32">
        <v>901280</v>
      </c>
      <c r="C20" s="32">
        <v>901280</v>
      </c>
      <c r="D20" s="1"/>
    </row>
    <row r="21" spans="1:4" ht="15.75" x14ac:dyDescent="0.25">
      <c r="A21" s="8" t="s">
        <v>11</v>
      </c>
      <c r="B21" s="32">
        <v>9128212</v>
      </c>
      <c r="C21" s="32">
        <v>19128212</v>
      </c>
      <c r="D21" s="1"/>
    </row>
    <row r="22" spans="1:4" ht="15.75" x14ac:dyDescent="0.25">
      <c r="A22" s="8" t="s">
        <v>12</v>
      </c>
      <c r="B22" s="32">
        <v>17756055</v>
      </c>
      <c r="C22" s="32">
        <v>56522055</v>
      </c>
    </row>
    <row r="23" spans="1:4" ht="14.25" customHeight="1" x14ac:dyDescent="0.25">
      <c r="A23" s="8" t="s">
        <v>13</v>
      </c>
      <c r="B23" s="32">
        <v>2655093</v>
      </c>
      <c r="C23" s="32">
        <v>5260093</v>
      </c>
    </row>
    <row r="24" spans="1:4" ht="15.75" x14ac:dyDescent="0.25">
      <c r="A24" s="8" t="s">
        <v>14</v>
      </c>
      <c r="B24" s="32">
        <v>3030816</v>
      </c>
      <c r="C24" s="32">
        <v>3605816</v>
      </c>
    </row>
    <row r="25" spans="1:4" ht="15.75" x14ac:dyDescent="0.25">
      <c r="A25" s="8" t="s">
        <v>15</v>
      </c>
      <c r="B25" s="32">
        <v>24660437</v>
      </c>
      <c r="C25" s="32">
        <v>53735485</v>
      </c>
    </row>
    <row r="26" spans="1:4" ht="15.75" x14ac:dyDescent="0.25">
      <c r="A26" s="8" t="s">
        <v>16</v>
      </c>
      <c r="B26" s="32">
        <v>1303000</v>
      </c>
      <c r="C26" s="32">
        <v>11877000</v>
      </c>
    </row>
    <row r="27" spans="1:4" ht="15.75" x14ac:dyDescent="0.25">
      <c r="A27" s="7" t="s">
        <v>17</v>
      </c>
      <c r="B27" s="33">
        <f>+B28+B29+B30+B31+B32+B33+B34+B36</f>
        <v>13186048</v>
      </c>
      <c r="C27" s="33">
        <f>+C28+C29+C30+C31+C32+C33+C34+C36</f>
        <v>22477381.670000002</v>
      </c>
    </row>
    <row r="28" spans="1:4" ht="15.75" x14ac:dyDescent="0.25">
      <c r="A28" s="8" t="s">
        <v>18</v>
      </c>
      <c r="B28" s="32">
        <v>519200</v>
      </c>
      <c r="C28" s="32">
        <v>618200</v>
      </c>
    </row>
    <row r="29" spans="1:4" ht="15.75" x14ac:dyDescent="0.25">
      <c r="A29" s="8" t="s">
        <v>19</v>
      </c>
      <c r="B29" s="32">
        <v>3636342</v>
      </c>
      <c r="C29" s="32">
        <v>981342</v>
      </c>
    </row>
    <row r="30" spans="1:4" ht="15.75" x14ac:dyDescent="0.25">
      <c r="A30" s="8" t="s">
        <v>20</v>
      </c>
      <c r="B30" s="32">
        <v>775357</v>
      </c>
      <c r="C30" s="32">
        <v>1017357</v>
      </c>
    </row>
    <row r="31" spans="1:4" ht="15.75" x14ac:dyDescent="0.25">
      <c r="A31" s="8" t="s">
        <v>21</v>
      </c>
      <c r="B31" s="32">
        <v>164494</v>
      </c>
      <c r="C31" s="32">
        <v>164494</v>
      </c>
    </row>
    <row r="32" spans="1:4" ht="15.75" x14ac:dyDescent="0.25">
      <c r="A32" s="8" t="s">
        <v>22</v>
      </c>
      <c r="B32" s="32">
        <v>24318</v>
      </c>
      <c r="C32" s="32">
        <v>1334318</v>
      </c>
    </row>
    <row r="33" spans="1:3" ht="15.75" x14ac:dyDescent="0.25">
      <c r="A33" s="8" t="s">
        <v>23</v>
      </c>
      <c r="B33" s="32">
        <v>10629</v>
      </c>
      <c r="C33" s="32">
        <v>110629</v>
      </c>
    </row>
    <row r="34" spans="1:3" ht="15.75" x14ac:dyDescent="0.25">
      <c r="A34" s="8" t="s">
        <v>24</v>
      </c>
      <c r="B34" s="32">
        <v>3584600</v>
      </c>
      <c r="C34" s="32">
        <v>4784600</v>
      </c>
    </row>
    <row r="35" spans="1:3" ht="15.75" x14ac:dyDescent="0.25">
      <c r="A35" s="8" t="s">
        <v>25</v>
      </c>
      <c r="B35" s="32"/>
      <c r="C35" s="32"/>
    </row>
    <row r="36" spans="1:3" ht="15.75" x14ac:dyDescent="0.25">
      <c r="A36" s="8" t="s">
        <v>26</v>
      </c>
      <c r="B36" s="32">
        <v>4471108</v>
      </c>
      <c r="C36" s="32">
        <v>13466441.67</v>
      </c>
    </row>
    <row r="37" spans="1:3" ht="15.75" x14ac:dyDescent="0.25">
      <c r="A37" s="7" t="s">
        <v>27</v>
      </c>
      <c r="B37" s="33">
        <f>+B44</f>
        <v>4053617</v>
      </c>
      <c r="C37" s="33">
        <f>+C38+C44</f>
        <v>5753617</v>
      </c>
    </row>
    <row r="38" spans="1:3" ht="15.75" x14ac:dyDescent="0.25">
      <c r="A38" s="8" t="s">
        <v>28</v>
      </c>
      <c r="B38" s="34">
        <v>0</v>
      </c>
      <c r="C38" s="36">
        <v>400000</v>
      </c>
    </row>
    <row r="39" spans="1:3" ht="15.75" x14ac:dyDescent="0.25">
      <c r="A39" s="8" t="s">
        <v>29</v>
      </c>
      <c r="B39" s="32">
        <v>0</v>
      </c>
      <c r="C39" s="32">
        <v>0</v>
      </c>
    </row>
    <row r="40" spans="1:3" ht="15.75" x14ac:dyDescent="0.25">
      <c r="A40" s="8" t="s">
        <v>30</v>
      </c>
      <c r="B40" s="32">
        <v>0</v>
      </c>
      <c r="C40" s="32">
        <v>0</v>
      </c>
    </row>
    <row r="41" spans="1:3" ht="15.75" x14ac:dyDescent="0.25">
      <c r="A41" s="8" t="s">
        <v>31</v>
      </c>
      <c r="B41" s="32">
        <v>0</v>
      </c>
      <c r="C41" s="32">
        <v>0</v>
      </c>
    </row>
    <row r="42" spans="1:3" ht="15.75" x14ac:dyDescent="0.25">
      <c r="A42" s="8" t="s">
        <v>32</v>
      </c>
      <c r="B42" s="32">
        <v>0</v>
      </c>
      <c r="C42" s="32">
        <v>0</v>
      </c>
    </row>
    <row r="43" spans="1:3" ht="15.75" x14ac:dyDescent="0.25">
      <c r="A43" s="8" t="s">
        <v>33</v>
      </c>
      <c r="B43" s="32">
        <v>0</v>
      </c>
      <c r="C43" s="32">
        <v>0</v>
      </c>
    </row>
    <row r="44" spans="1:3" ht="15.75" x14ac:dyDescent="0.25">
      <c r="A44" s="8" t="s">
        <v>34</v>
      </c>
      <c r="B44" s="32">
        <v>4053617</v>
      </c>
      <c r="C44" s="32">
        <v>5353617</v>
      </c>
    </row>
    <row r="45" spans="1:3" ht="15.75" x14ac:dyDescent="0.25">
      <c r="A45" s="8" t="s">
        <v>35</v>
      </c>
      <c r="B45" s="32">
        <v>0</v>
      </c>
      <c r="C45" s="32">
        <v>0</v>
      </c>
    </row>
    <row r="46" spans="1:3" ht="15.75" x14ac:dyDescent="0.25">
      <c r="A46" s="7" t="s">
        <v>36</v>
      </c>
      <c r="B46" s="33">
        <v>0</v>
      </c>
      <c r="C46" s="33">
        <v>0</v>
      </c>
    </row>
    <row r="47" spans="1:3" ht="15.75" x14ac:dyDescent="0.25">
      <c r="A47" s="8" t="s">
        <v>37</v>
      </c>
      <c r="B47" s="32">
        <v>0</v>
      </c>
      <c r="C47" s="32">
        <v>0</v>
      </c>
    </row>
    <row r="48" spans="1:3" ht="15.75" x14ac:dyDescent="0.25">
      <c r="A48" s="8" t="s">
        <v>38</v>
      </c>
      <c r="B48" s="32">
        <v>0</v>
      </c>
      <c r="C48" s="32">
        <v>0</v>
      </c>
    </row>
    <row r="49" spans="1:3" ht="15.75" x14ac:dyDescent="0.25">
      <c r="A49" s="8" t="s">
        <v>39</v>
      </c>
      <c r="B49" s="32">
        <v>0</v>
      </c>
      <c r="C49" s="32">
        <v>0</v>
      </c>
    </row>
    <row r="50" spans="1:3" ht="15.75" x14ac:dyDescent="0.25">
      <c r="A50" s="8" t="s">
        <v>40</v>
      </c>
      <c r="B50" s="32">
        <v>0</v>
      </c>
      <c r="C50" s="32">
        <v>0</v>
      </c>
    </row>
    <row r="51" spans="1:3" ht="15.75" x14ac:dyDescent="0.25">
      <c r="A51" s="8" t="s">
        <v>41</v>
      </c>
      <c r="B51" s="32">
        <v>0</v>
      </c>
      <c r="C51" s="32">
        <v>0</v>
      </c>
    </row>
    <row r="52" spans="1:3" ht="15.75" x14ac:dyDescent="0.25">
      <c r="A52" s="8" t="s">
        <v>42</v>
      </c>
      <c r="B52" s="32">
        <v>0</v>
      </c>
      <c r="C52" s="32">
        <v>0</v>
      </c>
    </row>
    <row r="53" spans="1:3" ht="15.75" x14ac:dyDescent="0.25">
      <c r="A53" s="7" t="s">
        <v>43</v>
      </c>
      <c r="B53" s="33">
        <f>+B54+B55+B58+B59+B61</f>
        <v>15311373</v>
      </c>
      <c r="C53" s="33">
        <f>+C54+C55+C58+C59+C61+C57+C62</f>
        <v>75311373</v>
      </c>
    </row>
    <row r="54" spans="1:3" ht="15.75" x14ac:dyDescent="0.25">
      <c r="A54" s="8" t="s">
        <v>44</v>
      </c>
      <c r="B54" s="32">
        <v>10337513</v>
      </c>
      <c r="C54" s="32">
        <v>46935513</v>
      </c>
    </row>
    <row r="55" spans="1:3" ht="15.75" x14ac:dyDescent="0.25">
      <c r="A55" s="8" t="s">
        <v>45</v>
      </c>
      <c r="B55" s="32">
        <v>368160</v>
      </c>
      <c r="C55" s="32">
        <v>968160</v>
      </c>
    </row>
    <row r="56" spans="1:3" ht="15.75" x14ac:dyDescent="0.25">
      <c r="A56" s="8" t="s">
        <v>46</v>
      </c>
      <c r="B56" s="32">
        <v>0</v>
      </c>
      <c r="C56" s="32">
        <v>0</v>
      </c>
    </row>
    <row r="57" spans="1:3" ht="15.75" x14ac:dyDescent="0.25">
      <c r="A57" s="8" t="s">
        <v>47</v>
      </c>
      <c r="B57" s="32">
        <v>0</v>
      </c>
      <c r="C57" s="32">
        <v>14379000</v>
      </c>
    </row>
    <row r="58" spans="1:3" ht="15.75" x14ac:dyDescent="0.25">
      <c r="A58" s="8" t="s">
        <v>48</v>
      </c>
      <c r="B58" s="32">
        <v>4155700</v>
      </c>
      <c r="C58" s="32">
        <v>8184700</v>
      </c>
    </row>
    <row r="59" spans="1:3" ht="15" customHeight="1" x14ac:dyDescent="0.25">
      <c r="A59" s="8" t="s">
        <v>49</v>
      </c>
      <c r="B59" s="32">
        <v>400000</v>
      </c>
      <c r="C59" s="32">
        <v>3355000</v>
      </c>
    </row>
    <row r="60" spans="1:3" ht="15.75" x14ac:dyDescent="0.25">
      <c r="A60" s="8" t="s">
        <v>50</v>
      </c>
      <c r="B60" s="32">
        <v>0</v>
      </c>
      <c r="C60" s="32">
        <v>0</v>
      </c>
    </row>
    <row r="61" spans="1:3" ht="15.75" x14ac:dyDescent="0.25">
      <c r="A61" s="8" t="s">
        <v>51</v>
      </c>
      <c r="B61" s="32">
        <v>50000</v>
      </c>
      <c r="C61" s="32">
        <v>289000</v>
      </c>
    </row>
    <row r="62" spans="1:3" ht="15.75" x14ac:dyDescent="0.25">
      <c r="A62" s="8" t="s">
        <v>52</v>
      </c>
      <c r="B62" s="32">
        <v>0</v>
      </c>
      <c r="C62" s="32">
        <v>1200000</v>
      </c>
    </row>
    <row r="63" spans="1:3" ht="15.75" x14ac:dyDescent="0.25">
      <c r="A63" s="7" t="s">
        <v>53</v>
      </c>
      <c r="B63" s="33">
        <f>+B64</f>
        <v>0</v>
      </c>
      <c r="C63" s="33">
        <f>+C64+C65</f>
        <v>57600000</v>
      </c>
    </row>
    <row r="64" spans="1:3" ht="15.75" x14ac:dyDescent="0.25">
      <c r="A64" s="8" t="s">
        <v>54</v>
      </c>
      <c r="B64" s="32">
        <v>0</v>
      </c>
      <c r="C64" s="32">
        <v>47600000</v>
      </c>
    </row>
    <row r="65" spans="1:3" ht="15.75" x14ac:dyDescent="0.25">
      <c r="A65" s="8" t="s">
        <v>55</v>
      </c>
      <c r="B65" s="32">
        <v>0</v>
      </c>
      <c r="C65" s="32">
        <v>10000000</v>
      </c>
    </row>
    <row r="66" spans="1:3" ht="15.75" x14ac:dyDescent="0.25">
      <c r="A66" s="8" t="s">
        <v>56</v>
      </c>
      <c r="B66" s="32">
        <v>0</v>
      </c>
      <c r="C66" s="32">
        <v>0</v>
      </c>
    </row>
    <row r="67" spans="1:3" ht="15.75" x14ac:dyDescent="0.25">
      <c r="A67" s="8" t="s">
        <v>57</v>
      </c>
      <c r="B67" s="32">
        <v>0</v>
      </c>
      <c r="C67" s="32">
        <v>0</v>
      </c>
    </row>
    <row r="68" spans="1:3" ht="15.75" x14ac:dyDescent="0.25">
      <c r="A68" s="7" t="s">
        <v>58</v>
      </c>
      <c r="B68" s="33">
        <v>0</v>
      </c>
      <c r="C68" s="33">
        <v>0</v>
      </c>
    </row>
    <row r="69" spans="1:3" ht="15.75" x14ac:dyDescent="0.25">
      <c r="A69" s="8" t="s">
        <v>59</v>
      </c>
      <c r="B69" s="32">
        <v>0</v>
      </c>
      <c r="C69" s="32">
        <v>0</v>
      </c>
    </row>
    <row r="70" spans="1:3" ht="15.75" x14ac:dyDescent="0.25">
      <c r="A70" s="8" t="s">
        <v>60</v>
      </c>
      <c r="B70" s="32">
        <v>0</v>
      </c>
      <c r="C70" s="32">
        <v>0</v>
      </c>
    </row>
    <row r="71" spans="1:3" ht="15.75" x14ac:dyDescent="0.25">
      <c r="A71" s="7" t="s">
        <v>61</v>
      </c>
      <c r="B71" s="33">
        <v>0</v>
      </c>
      <c r="C71" s="33">
        <v>0</v>
      </c>
    </row>
    <row r="72" spans="1:3" ht="15.75" x14ac:dyDescent="0.25">
      <c r="A72" s="8" t="s">
        <v>62</v>
      </c>
      <c r="B72" s="32">
        <v>0</v>
      </c>
      <c r="C72" s="32">
        <v>0</v>
      </c>
    </row>
    <row r="73" spans="1:3" ht="15.75" x14ac:dyDescent="0.25">
      <c r="A73" s="8" t="s">
        <v>63</v>
      </c>
      <c r="B73" s="32">
        <v>0</v>
      </c>
      <c r="C73" s="32">
        <v>0</v>
      </c>
    </row>
    <row r="74" spans="1:3" ht="15.75" x14ac:dyDescent="0.25">
      <c r="A74" s="8" t="s">
        <v>64</v>
      </c>
      <c r="B74" s="32">
        <v>0</v>
      </c>
      <c r="C74" s="32">
        <v>0</v>
      </c>
    </row>
    <row r="75" spans="1:3" ht="15.75" x14ac:dyDescent="0.25">
      <c r="A75" s="9" t="s">
        <v>67</v>
      </c>
      <c r="B75" s="33">
        <v>0</v>
      </c>
      <c r="C75" s="33">
        <v>0</v>
      </c>
    </row>
    <row r="76" spans="1:3" ht="15.75" x14ac:dyDescent="0.25">
      <c r="A76" s="7" t="s">
        <v>68</v>
      </c>
      <c r="B76" s="33">
        <v>0</v>
      </c>
      <c r="C76" s="33">
        <v>0</v>
      </c>
    </row>
    <row r="77" spans="1:3" ht="15.75" x14ac:dyDescent="0.25">
      <c r="A77" s="8" t="s">
        <v>69</v>
      </c>
      <c r="B77" s="32">
        <v>0</v>
      </c>
      <c r="C77" s="32">
        <v>0</v>
      </c>
    </row>
    <row r="78" spans="1:3" ht="15.75" x14ac:dyDescent="0.25">
      <c r="A78" s="8" t="s">
        <v>70</v>
      </c>
      <c r="B78" s="32">
        <v>0</v>
      </c>
      <c r="C78" s="32">
        <v>0</v>
      </c>
    </row>
    <row r="79" spans="1:3" ht="15.75" x14ac:dyDescent="0.25">
      <c r="A79" s="7" t="s">
        <v>71</v>
      </c>
      <c r="B79" s="33">
        <v>0</v>
      </c>
      <c r="C79" s="33">
        <v>0</v>
      </c>
    </row>
    <row r="80" spans="1:3" ht="15.75" x14ac:dyDescent="0.25">
      <c r="A80" s="8" t="s">
        <v>72</v>
      </c>
      <c r="B80" s="32">
        <v>0</v>
      </c>
      <c r="C80" s="32">
        <v>0</v>
      </c>
    </row>
    <row r="81" spans="1:6" ht="15.75" x14ac:dyDescent="0.25">
      <c r="A81" s="8" t="s">
        <v>73</v>
      </c>
      <c r="B81" s="32">
        <v>0</v>
      </c>
      <c r="C81" s="32">
        <v>0</v>
      </c>
    </row>
    <row r="82" spans="1:6" ht="15.75" x14ac:dyDescent="0.25">
      <c r="A82" s="7" t="s">
        <v>74</v>
      </c>
      <c r="B82" s="33">
        <v>0</v>
      </c>
      <c r="C82" s="33">
        <v>0</v>
      </c>
      <c r="F82" s="37"/>
    </row>
    <row r="83" spans="1:6" ht="15.75" x14ac:dyDescent="0.25">
      <c r="A83" s="8" t="s">
        <v>75</v>
      </c>
      <c r="B83" s="32">
        <v>0</v>
      </c>
      <c r="C83" s="32">
        <v>0</v>
      </c>
      <c r="F83" s="37"/>
    </row>
    <row r="84" spans="1:6" x14ac:dyDescent="0.25">
      <c r="A84" s="10" t="s">
        <v>65</v>
      </c>
      <c r="B84" s="18">
        <f>+B11+B17+B27+B37+B53+B63</f>
        <v>217317150</v>
      </c>
      <c r="C84" s="18">
        <f>SUM(C11+C17+C27+C37+C53+C63)</f>
        <v>466054483.67000002</v>
      </c>
      <c r="F84" s="37"/>
    </row>
    <row r="85" spans="1:6" x14ac:dyDescent="0.25">
      <c r="E85" s="37"/>
    </row>
    <row r="86" spans="1:6" x14ac:dyDescent="0.25">
      <c r="E86" s="37"/>
    </row>
    <row r="87" spans="1:6" x14ac:dyDescent="0.25">
      <c r="E87" s="37"/>
    </row>
    <row r="97" spans="1:4" ht="15.75" x14ac:dyDescent="0.25">
      <c r="A97" s="38" t="s">
        <v>102</v>
      </c>
      <c r="B97" s="63" t="s">
        <v>103</v>
      </c>
      <c r="C97" s="63"/>
    </row>
    <row r="98" spans="1:4" ht="15.75" x14ac:dyDescent="0.25">
      <c r="A98" s="24"/>
      <c r="B98" s="63"/>
      <c r="C98" s="63"/>
      <c r="D98" s="25"/>
    </row>
    <row r="99" spans="1:4" ht="15.75" x14ac:dyDescent="0.25">
      <c r="A99" s="24"/>
      <c r="B99" s="54"/>
      <c r="C99" s="54"/>
      <c r="D99" s="25"/>
    </row>
    <row r="100" spans="1:4" ht="15.75" x14ac:dyDescent="0.25">
      <c r="A100" s="39" t="s">
        <v>104</v>
      </c>
      <c r="B100" s="64" t="s">
        <v>105</v>
      </c>
      <c r="C100" s="64"/>
      <c r="D100" s="25"/>
    </row>
    <row r="101" spans="1:4" ht="15.75" x14ac:dyDescent="0.25">
      <c r="A101" s="38" t="s">
        <v>106</v>
      </c>
      <c r="B101" s="65" t="s">
        <v>107</v>
      </c>
      <c r="C101" s="65"/>
      <c r="D101" s="65"/>
    </row>
    <row r="103" spans="1:4" ht="26.25" customHeight="1" x14ac:dyDescent="0.25"/>
    <row r="104" spans="1:4" ht="33.75" customHeight="1" x14ac:dyDescent="0.25"/>
  </sheetData>
  <mergeCells count="12">
    <mergeCell ref="A3:C3"/>
    <mergeCell ref="A4:C4"/>
    <mergeCell ref="A5:C5"/>
    <mergeCell ref="A6:C6"/>
    <mergeCell ref="A7:C7"/>
    <mergeCell ref="B98:C98"/>
    <mergeCell ref="B100:C100"/>
    <mergeCell ref="B101:D101"/>
    <mergeCell ref="A8:A9"/>
    <mergeCell ref="B8:B9"/>
    <mergeCell ref="C8:C9"/>
    <mergeCell ref="B97:C97"/>
  </mergeCells>
  <printOptions horizontalCentered="1"/>
  <pageMargins left="0.1" right="0.1" top="0.75" bottom="0.75" header="0.3" footer="0.3"/>
  <pageSetup scale="65" orientation="portrait" r:id="rId1"/>
  <rowBreaks count="1" manualBreakCount="1">
    <brk id="67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8"/>
  <sheetViews>
    <sheetView showGridLines="0" view="pageBreakPreview" zoomScale="70" zoomScaleNormal="70" zoomScaleSheetLayoutView="70" workbookViewId="0">
      <pane ySplit="1" topLeftCell="A69" activePane="bottomLeft" state="frozen"/>
      <selection pane="bottomLeft" activeCell="I90" sqref="I90"/>
    </sheetView>
  </sheetViews>
  <sheetFormatPr defaultColWidth="11.42578125" defaultRowHeight="15" x14ac:dyDescent="0.25"/>
  <cols>
    <col min="1" max="1" width="61.5703125" customWidth="1"/>
    <col min="2" max="2" width="23" customWidth="1"/>
    <col min="3" max="3" width="25.140625" customWidth="1"/>
    <col min="4" max="4" width="19.28515625" customWidth="1"/>
    <col min="5" max="5" width="19.7109375" bestFit="1" customWidth="1"/>
    <col min="6" max="6" width="19.85546875" bestFit="1" customWidth="1"/>
    <col min="7" max="14" width="19.7109375" customWidth="1"/>
    <col min="15" max="15" width="21.140625" bestFit="1" customWidth="1"/>
    <col min="16" max="16" width="17.7109375" bestFit="1" customWidth="1"/>
  </cols>
  <sheetData>
    <row r="1" spans="1:16" ht="28.5" customHeight="1" x14ac:dyDescent="0.25">
      <c r="A1" s="69" t="s">
        <v>93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2"/>
    </row>
    <row r="2" spans="1:16" ht="21" customHeight="1" x14ac:dyDescent="0.25">
      <c r="A2" s="71" t="s">
        <v>95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3"/>
    </row>
    <row r="3" spans="1:16" ht="15.75" x14ac:dyDescent="0.25">
      <c r="A3" s="73">
        <v>2022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4"/>
    </row>
    <row r="4" spans="1:16" ht="15.75" customHeight="1" x14ac:dyDescent="0.25">
      <c r="A4" s="75" t="s">
        <v>90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5"/>
    </row>
    <row r="5" spans="1:16" ht="15.75" customHeight="1" x14ac:dyDescent="0.25">
      <c r="A5" s="75" t="s">
        <v>76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5"/>
    </row>
    <row r="6" spans="1:16" ht="25.5" customHeight="1" x14ac:dyDescent="0.25">
      <c r="A6" s="82" t="s">
        <v>66</v>
      </c>
      <c r="B6" s="83" t="s">
        <v>92</v>
      </c>
      <c r="C6" s="83" t="s">
        <v>91</v>
      </c>
      <c r="D6" s="85" t="s">
        <v>89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7"/>
    </row>
    <row r="7" spans="1:16" ht="18.75" x14ac:dyDescent="0.3">
      <c r="A7" s="82"/>
      <c r="B7" s="84"/>
      <c r="C7" s="84"/>
      <c r="D7" s="12" t="s">
        <v>78</v>
      </c>
      <c r="E7" s="12" t="s">
        <v>79</v>
      </c>
      <c r="F7" s="12" t="s">
        <v>80</v>
      </c>
      <c r="G7" s="12" t="s">
        <v>81</v>
      </c>
      <c r="H7" s="12" t="s">
        <v>82</v>
      </c>
      <c r="I7" s="12" t="s">
        <v>83</v>
      </c>
      <c r="J7" s="12" t="s">
        <v>84</v>
      </c>
      <c r="K7" s="12" t="s">
        <v>101</v>
      </c>
      <c r="L7" s="12" t="s">
        <v>86</v>
      </c>
      <c r="M7" s="12" t="s">
        <v>87</v>
      </c>
      <c r="N7" s="12" t="s">
        <v>108</v>
      </c>
      <c r="O7" s="12" t="s">
        <v>77</v>
      </c>
    </row>
    <row r="8" spans="1:16" ht="18.75" x14ac:dyDescent="0.3">
      <c r="A8" s="22" t="s">
        <v>0</v>
      </c>
      <c r="B8" s="1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21"/>
    </row>
    <row r="9" spans="1:16" ht="18.75" x14ac:dyDescent="0.3">
      <c r="A9" s="14" t="s">
        <v>1</v>
      </c>
      <c r="B9" s="17">
        <v>116012210</v>
      </c>
      <c r="C9" s="17">
        <f>+C10+C11+C12+C13+C14</f>
        <v>142475162</v>
      </c>
      <c r="D9" s="17">
        <f>SUM(D10:D14)</f>
        <v>6399833.3200000003</v>
      </c>
      <c r="E9" s="17">
        <f t="shared" ref="E9:N9" si="0">SUM(E10:E14)</f>
        <v>8454817.7599999998</v>
      </c>
      <c r="F9" s="17">
        <f t="shared" si="0"/>
        <v>7463064.4500000002</v>
      </c>
      <c r="G9" s="17">
        <f t="shared" si="0"/>
        <v>11162028.350000001</v>
      </c>
      <c r="H9" s="17">
        <f t="shared" si="0"/>
        <v>8410544.7899999991</v>
      </c>
      <c r="I9" s="17">
        <f t="shared" si="0"/>
        <v>8043475.3200000003</v>
      </c>
      <c r="J9" s="17">
        <f t="shared" si="0"/>
        <v>7839836.54</v>
      </c>
      <c r="K9" s="17">
        <f t="shared" si="0"/>
        <v>8253817.040000001</v>
      </c>
      <c r="L9" s="17">
        <f t="shared" si="0"/>
        <v>8273259.9800000004</v>
      </c>
      <c r="M9" s="17">
        <f t="shared" si="0"/>
        <v>11951587.899999999</v>
      </c>
      <c r="N9" s="17">
        <f t="shared" si="0"/>
        <v>15132192.030000001</v>
      </c>
      <c r="O9" s="17">
        <f>SUM(D9:N9)</f>
        <v>101384457.47999999</v>
      </c>
    </row>
    <row r="10" spans="1:16" ht="18.75" x14ac:dyDescent="0.3">
      <c r="A10" s="15" t="s">
        <v>2</v>
      </c>
      <c r="B10" s="50">
        <v>80416785</v>
      </c>
      <c r="C10" s="50">
        <v>86757787</v>
      </c>
      <c r="D10" s="50">
        <f>+'P3 Ejecutado-Devengado'!B10</f>
        <v>5203313.34</v>
      </c>
      <c r="E10" s="50">
        <f>+'P3 Ejecutado-Devengado'!M10</f>
        <v>6117833.3499999996</v>
      </c>
      <c r="F10" s="50">
        <f>+'P3 Ejecutado-Devengado'!N10</f>
        <v>5647987.0899999999</v>
      </c>
      <c r="G10" s="50">
        <f>+'P3 Ejecutado-Devengado'!O10</f>
        <v>5622223.5300000003</v>
      </c>
      <c r="H10" s="50">
        <f>+'P3 Ejecutado-Devengado'!P10</f>
        <v>6043708.5</v>
      </c>
      <c r="I10" s="50">
        <f>+'P3 Ejecutado-Devengado'!Q10</f>
        <v>6076966.6699999999</v>
      </c>
      <c r="J10" s="50">
        <f>+'P3 Ejecutado-Devengado'!R10</f>
        <v>5910700</v>
      </c>
      <c r="K10" s="50">
        <f>+'P3 Ejecutado-Devengado'!S10</f>
        <v>6297548.7300000004</v>
      </c>
      <c r="L10" s="50">
        <f>+'P3 Ejecutado-Devengado'!T10</f>
        <v>6304520.1200000001</v>
      </c>
      <c r="M10" s="50">
        <f>+'P3 Ejecutado-Devengado'!U10</f>
        <v>4950133.34</v>
      </c>
      <c r="N10" s="50">
        <f>+'P3 Ejecutado-Devengado'!V10</f>
        <v>13060970.08</v>
      </c>
      <c r="O10" s="50">
        <f>SUM(D10:N10)</f>
        <v>71235904.75</v>
      </c>
    </row>
    <row r="11" spans="1:16" ht="18.75" x14ac:dyDescent="0.3">
      <c r="A11" s="15" t="s">
        <v>3</v>
      </c>
      <c r="B11" s="50">
        <v>26434000</v>
      </c>
      <c r="C11" s="50">
        <v>44672000</v>
      </c>
      <c r="D11" s="50">
        <f>+'P3 Ejecutado-Devengado'!B11</f>
        <v>425000</v>
      </c>
      <c r="E11" s="50">
        <f>+'P3 Ejecutado-Devengado'!M11</f>
        <v>1443000</v>
      </c>
      <c r="F11" s="50">
        <f>+'P3 Ejecutado-Devengado'!N11</f>
        <v>1004000</v>
      </c>
      <c r="G11" s="50">
        <f>+'P3 Ejecutado-Devengado'!O11</f>
        <v>4735300</v>
      </c>
      <c r="H11" s="50">
        <f>+'P3 Ejecutado-Devengado'!P11</f>
        <v>1507800</v>
      </c>
      <c r="I11" s="50">
        <f>+'P3 Ejecutado-Devengado'!Q11</f>
        <v>1067000</v>
      </c>
      <c r="J11" s="50">
        <f>+'P3 Ejecutado-Devengado'!R11</f>
        <v>1053666.67</v>
      </c>
      <c r="K11" s="50">
        <f>+'P3 Ejecutado-Devengado'!S11</f>
        <v>1085000</v>
      </c>
      <c r="L11" s="50">
        <f>+'P3 Ejecutado-Devengado'!T11</f>
        <v>1044000</v>
      </c>
      <c r="M11" s="50">
        <f>+'P3 Ejecutado-Devengado'!U11</f>
        <v>6258722.2000000002</v>
      </c>
      <c r="N11" s="50">
        <f>+'P3 Ejecutado-Devengado'!V11</f>
        <v>1122533.3400000001</v>
      </c>
      <c r="O11" s="50">
        <f t="shared" ref="O11:O72" si="1">SUM(D11:N11)</f>
        <v>20746022.210000001</v>
      </c>
    </row>
    <row r="12" spans="1:16" ht="18.75" x14ac:dyDescent="0.3">
      <c r="A12" s="15" t="s">
        <v>4</v>
      </c>
      <c r="B12" s="50">
        <v>486000</v>
      </c>
      <c r="C12" s="50">
        <v>486000</v>
      </c>
      <c r="D12" s="50">
        <f>+'P3 Ejecutado-Devengado'!B12</f>
        <v>0</v>
      </c>
      <c r="E12" s="50">
        <f>+'P3 Ejecutado-Devengado'!M12</f>
        <v>0</v>
      </c>
      <c r="F12" s="50">
        <f>+'P3 Ejecutado-Devengado'!N12</f>
        <v>0</v>
      </c>
      <c r="G12" s="50">
        <f>+'P3 Ejecutado-Devengado'!O12</f>
        <v>0</v>
      </c>
      <c r="H12" s="50">
        <f>+'P3 Ejecutado-Devengado'!P12</f>
        <v>0</v>
      </c>
      <c r="I12" s="50">
        <f>+'P3 Ejecutado-Devengado'!Q12</f>
        <v>0</v>
      </c>
      <c r="J12" s="50">
        <f>+'P3 Ejecutado-Devengado'!R12</f>
        <v>0</v>
      </c>
      <c r="K12" s="50">
        <f>+'P3 Ejecutado-Devengado'!S12</f>
        <v>0</v>
      </c>
      <c r="L12" s="50">
        <f>+'P3 Ejecutado-Devengado'!T12</f>
        <v>0</v>
      </c>
      <c r="M12" s="50">
        <f>+'P3 Ejecutado-Devengado'!U12</f>
        <v>0</v>
      </c>
      <c r="N12" s="50">
        <f>+'P3 Ejecutado-Devengado'!V12</f>
        <v>7464.32</v>
      </c>
      <c r="O12" s="50">
        <f t="shared" si="1"/>
        <v>7464.32</v>
      </c>
    </row>
    <row r="13" spans="1:16" ht="18.75" x14ac:dyDescent="0.3">
      <c r="A13" s="15" t="s">
        <v>5</v>
      </c>
      <c r="B13" s="50">
        <v>150000</v>
      </c>
      <c r="C13" s="50">
        <v>150000</v>
      </c>
      <c r="D13" s="50">
        <f>+'P3 Ejecutado-Devengado'!B13</f>
        <v>0</v>
      </c>
      <c r="E13" s="50">
        <f>+'P3 Ejecutado-Devengado'!M13</f>
        <v>0</v>
      </c>
      <c r="F13" s="50">
        <f>+'P3 Ejecutado-Devengado'!N13</f>
        <v>0</v>
      </c>
      <c r="G13" s="50">
        <f>+'P3 Ejecutado-Devengado'!O13</f>
        <v>0</v>
      </c>
      <c r="H13" s="50">
        <f>+'P3 Ejecutado-Devengado'!P13</f>
        <v>0</v>
      </c>
      <c r="I13" s="50">
        <f>+'P3 Ejecutado-Devengado'!Q13</f>
        <v>0</v>
      </c>
      <c r="J13" s="50">
        <f>+'P3 Ejecutado-Devengado'!R13</f>
        <v>0</v>
      </c>
      <c r="K13" s="50">
        <f>+'P3 Ejecutado-Devengado'!S13</f>
        <v>0</v>
      </c>
      <c r="L13" s="50">
        <f>+'P3 Ejecutado-Devengado'!T13</f>
        <v>0</v>
      </c>
      <c r="M13" s="50">
        <f>+'P3 Ejecutado-Devengado'!U13</f>
        <v>0</v>
      </c>
      <c r="N13" s="50">
        <f>+'P3 Ejecutado-Devengado'!V13</f>
        <v>0</v>
      </c>
      <c r="O13" s="50">
        <f t="shared" si="1"/>
        <v>0</v>
      </c>
    </row>
    <row r="14" spans="1:16" ht="18.75" x14ac:dyDescent="0.3">
      <c r="A14" s="15" t="s">
        <v>6</v>
      </c>
      <c r="B14" s="50">
        <v>8525425</v>
      </c>
      <c r="C14" s="50">
        <v>10409375</v>
      </c>
      <c r="D14" s="50">
        <f>+'P3 Ejecutado-Devengado'!B14</f>
        <v>771519.98</v>
      </c>
      <c r="E14" s="50">
        <f>+'P3 Ejecutado-Devengado'!M14</f>
        <v>893984.41</v>
      </c>
      <c r="F14" s="50">
        <f>+'P3 Ejecutado-Devengado'!N14</f>
        <v>811077.36</v>
      </c>
      <c r="G14" s="50">
        <f>+'P3 Ejecutado-Devengado'!O14</f>
        <v>804504.82</v>
      </c>
      <c r="H14" s="50">
        <f>+'P3 Ejecutado-Devengado'!P14</f>
        <v>859036.29</v>
      </c>
      <c r="I14" s="50">
        <f>+'P3 Ejecutado-Devengado'!Q14</f>
        <v>899508.65</v>
      </c>
      <c r="J14" s="50">
        <f>+'P3 Ejecutado-Devengado'!R14</f>
        <v>875469.87</v>
      </c>
      <c r="K14" s="50">
        <f>+'P3 Ejecutado-Devengado'!S14</f>
        <v>871268.31</v>
      </c>
      <c r="L14" s="50">
        <f>+'P3 Ejecutado-Devengado'!T14</f>
        <v>924739.86</v>
      </c>
      <c r="M14" s="50">
        <f>+'P3 Ejecutado-Devengado'!U14</f>
        <v>742732.36</v>
      </c>
      <c r="N14" s="50">
        <f>+'P3 Ejecutado-Devengado'!V14</f>
        <v>941224.29</v>
      </c>
      <c r="O14" s="50">
        <f t="shared" si="1"/>
        <v>9395066.1999999993</v>
      </c>
    </row>
    <row r="15" spans="1:16" ht="18.75" x14ac:dyDescent="0.3">
      <c r="A15" s="14" t="s">
        <v>7</v>
      </c>
      <c r="B15" s="17">
        <v>68753902</v>
      </c>
      <c r="C15" s="17">
        <f>+C16+C17+C18+C19+C20+C21+C22+C23+C24</f>
        <v>162436950</v>
      </c>
      <c r="D15" s="17">
        <f>SUM(D16:D24)</f>
        <v>143549.54</v>
      </c>
      <c r="E15" s="17">
        <f t="shared" ref="E15:M15" si="2">SUM(E16:E24)</f>
        <v>1348285.76</v>
      </c>
      <c r="F15" s="17">
        <f t="shared" si="2"/>
        <v>8805506.3599999994</v>
      </c>
      <c r="G15" s="17">
        <f t="shared" si="2"/>
        <v>2046694.43</v>
      </c>
      <c r="H15" s="17">
        <f t="shared" si="2"/>
        <v>2399728.52</v>
      </c>
      <c r="I15" s="17">
        <f t="shared" si="2"/>
        <v>1968269.17</v>
      </c>
      <c r="J15" s="17">
        <f t="shared" si="2"/>
        <v>4465735.62</v>
      </c>
      <c r="K15" s="17">
        <f t="shared" si="2"/>
        <v>5553881.2700000005</v>
      </c>
      <c r="L15" s="17">
        <f t="shared" si="2"/>
        <v>2033311.69</v>
      </c>
      <c r="M15" s="17">
        <f t="shared" si="2"/>
        <v>2953640.07</v>
      </c>
      <c r="N15" s="17">
        <f>SUM(N16:N24)</f>
        <v>13468095.270000001</v>
      </c>
      <c r="O15" s="17">
        <f>SUM(D15:N15)</f>
        <v>45186697.700000003</v>
      </c>
    </row>
    <row r="16" spans="1:16" ht="18.75" x14ac:dyDescent="0.3">
      <c r="A16" s="15" t="s">
        <v>8</v>
      </c>
      <c r="B16" s="50">
        <v>4559360</v>
      </c>
      <c r="C16" s="50">
        <v>6633360</v>
      </c>
      <c r="D16" s="50">
        <f>+'P3 Ejecutado-Devengado'!B16</f>
        <v>137549.54</v>
      </c>
      <c r="E16" s="50">
        <f>+'P3 Ejecutado-Devengado'!M16</f>
        <v>422637.15</v>
      </c>
      <c r="F16" s="50">
        <f>+'P3 Ejecutado-Devengado'!N16</f>
        <v>418073.24</v>
      </c>
      <c r="G16" s="50">
        <f>+'P3 Ejecutado-Devengado'!O16</f>
        <v>596782.11</v>
      </c>
      <c r="H16" s="50">
        <f>+'P3 Ejecutado-Devengado'!P16</f>
        <v>281755.87</v>
      </c>
      <c r="I16" s="50">
        <f>+'P3 Ejecutado-Devengado'!Q16</f>
        <v>421273.58</v>
      </c>
      <c r="J16" s="50">
        <f>+'P3 Ejecutado-Devengado'!R16</f>
        <v>446003.54</v>
      </c>
      <c r="K16" s="50">
        <f>+'P3 Ejecutado-Devengado'!S16</f>
        <v>809545.91</v>
      </c>
      <c r="L16" s="50">
        <f>+'P3 Ejecutado-Devengado'!T16</f>
        <v>691420.45</v>
      </c>
      <c r="M16" s="50">
        <f>+'P3 Ejecutado-Devengado'!U16</f>
        <v>341345.36</v>
      </c>
      <c r="N16" s="50">
        <f>+'P3 Ejecutado-Devengado'!V16</f>
        <v>483496.65</v>
      </c>
      <c r="O16" s="50">
        <f t="shared" si="1"/>
        <v>5049883.4000000013</v>
      </c>
    </row>
    <row r="17" spans="1:15" ht="37.5" x14ac:dyDescent="0.3">
      <c r="A17" s="15" t="s">
        <v>9</v>
      </c>
      <c r="B17" s="50">
        <v>4759649</v>
      </c>
      <c r="C17" s="50">
        <v>4773649</v>
      </c>
      <c r="D17" s="50">
        <f>+'P3 Ejecutado-Devengado'!B17</f>
        <v>0</v>
      </c>
      <c r="E17" s="50">
        <f>+'P3 Ejecutado-Devengado'!M17</f>
        <v>0</v>
      </c>
      <c r="F17" s="50">
        <f>+'P3 Ejecutado-Devengado'!N17</f>
        <v>13688</v>
      </c>
      <c r="G17" s="50">
        <f>+'P3 Ejecutado-Devengado'!O17</f>
        <v>0</v>
      </c>
      <c r="H17" s="50">
        <f>+'P3 Ejecutado-Devengado'!P17</f>
        <v>0</v>
      </c>
      <c r="I17" s="50">
        <f>+'P3 Ejecutado-Devengado'!Q17</f>
        <v>0</v>
      </c>
      <c r="J17" s="50">
        <f>+'P3 Ejecutado-Devengado'!R17</f>
        <v>165200</v>
      </c>
      <c r="K17" s="50">
        <f>+'P3 Ejecutado-Devengado'!S17</f>
        <v>73128.78</v>
      </c>
      <c r="L17" s="50">
        <f>+'P3 Ejecutado-Devengado'!T17</f>
        <v>73128.78</v>
      </c>
      <c r="M17" s="50">
        <f>+'P3 Ejecutado-Devengado'!U17</f>
        <v>23600</v>
      </c>
      <c r="N17" s="50">
        <f>+'P3 Ejecutado-Devengado'!V17</f>
        <v>23600</v>
      </c>
      <c r="O17" s="50">
        <f t="shared" si="1"/>
        <v>372345.56</v>
      </c>
    </row>
    <row r="18" spans="1:15" ht="18.75" x14ac:dyDescent="0.3">
      <c r="A18" s="15" t="s">
        <v>10</v>
      </c>
      <c r="B18" s="50">
        <v>901280</v>
      </c>
      <c r="C18" s="50">
        <v>901280</v>
      </c>
      <c r="D18" s="50">
        <f>+'P3 Ejecutado-Devengado'!B18</f>
        <v>0</v>
      </c>
      <c r="E18" s="50">
        <f>+'P3 Ejecutado-Devengado'!M18</f>
        <v>0</v>
      </c>
      <c r="F18" s="50">
        <f>+'P3 Ejecutado-Devengado'!N18</f>
        <v>0</v>
      </c>
      <c r="G18" s="50">
        <f>+'P3 Ejecutado-Devengado'!O18</f>
        <v>0</v>
      </c>
      <c r="H18" s="50">
        <f>+'P3 Ejecutado-Devengado'!P18</f>
        <v>0</v>
      </c>
      <c r="I18" s="50">
        <f>+'P3 Ejecutado-Devengado'!Q18</f>
        <v>0</v>
      </c>
      <c r="J18" s="50">
        <f>+'P3 Ejecutado-Devengado'!R18</f>
        <v>176676.06</v>
      </c>
      <c r="K18" s="50">
        <f>+'P3 Ejecutado-Devengado'!S18</f>
        <v>0</v>
      </c>
      <c r="L18" s="50">
        <f>+'P3 Ejecutado-Devengado'!T18</f>
        <v>0</v>
      </c>
      <c r="M18" s="50">
        <f>+'P3 Ejecutado-Devengado'!U18</f>
        <v>3150</v>
      </c>
      <c r="N18" s="50">
        <f>+'P3 Ejecutado-Devengado'!V18</f>
        <v>174202.4</v>
      </c>
      <c r="O18" s="50">
        <f t="shared" si="1"/>
        <v>354028.45999999996</v>
      </c>
    </row>
    <row r="19" spans="1:15" ht="18.75" x14ac:dyDescent="0.3">
      <c r="A19" s="15" t="s">
        <v>11</v>
      </c>
      <c r="B19" s="50">
        <v>9128212</v>
      </c>
      <c r="C19" s="50">
        <v>19128212</v>
      </c>
      <c r="D19" s="50">
        <f>+'P3 Ejecutado-Devengado'!B19</f>
        <v>0</v>
      </c>
      <c r="E19" s="50">
        <f>+'P3 Ejecutado-Devengado'!M19</f>
        <v>0</v>
      </c>
      <c r="F19" s="50">
        <f>+'P3 Ejecutado-Devengado'!N19</f>
        <v>0</v>
      </c>
      <c r="G19" s="50">
        <f>+'P3 Ejecutado-Devengado'!O19</f>
        <v>0</v>
      </c>
      <c r="H19" s="50">
        <f>+'P3 Ejecutado-Devengado'!P19</f>
        <v>0</v>
      </c>
      <c r="I19" s="50">
        <f>+'P3 Ejecutado-Devengado'!Q19</f>
        <v>0</v>
      </c>
      <c r="J19" s="50">
        <f>+'P3 Ejecutado-Devengado'!R19</f>
        <v>65928</v>
      </c>
      <c r="K19" s="50">
        <f>+'P3 Ejecutado-Devengado'!S19</f>
        <v>0</v>
      </c>
      <c r="L19" s="50">
        <f>+'P3 Ejecutado-Devengado'!T19</f>
        <v>0</v>
      </c>
      <c r="M19" s="50">
        <f>+'P3 Ejecutado-Devengado'!U19</f>
        <v>0</v>
      </c>
      <c r="N19" s="50">
        <f>+'P3 Ejecutado-Devengado'!V19</f>
        <v>635895.59</v>
      </c>
      <c r="O19" s="50">
        <f t="shared" si="1"/>
        <v>701823.59</v>
      </c>
    </row>
    <row r="20" spans="1:15" ht="18.75" x14ac:dyDescent="0.3">
      <c r="A20" s="15" t="s">
        <v>12</v>
      </c>
      <c r="B20" s="50">
        <v>17756055</v>
      </c>
      <c r="C20" s="50">
        <v>56522055</v>
      </c>
      <c r="D20" s="50">
        <f>+'P3 Ejecutado-Devengado'!B20</f>
        <v>0</v>
      </c>
      <c r="E20" s="50">
        <f>+'P3 Ejecutado-Devengado'!M20</f>
        <v>41300</v>
      </c>
      <c r="F20" s="50">
        <f>+'P3 Ejecutado-Devengado'!N20</f>
        <v>562015.12</v>
      </c>
      <c r="G20" s="50">
        <f>+'P3 Ejecutado-Devengado'!O20</f>
        <v>1030979.66</v>
      </c>
      <c r="H20" s="50">
        <f>+'P3 Ejecutado-Devengado'!P20</f>
        <v>1362722.81</v>
      </c>
      <c r="I20" s="50">
        <f>+'P3 Ejecutado-Devengado'!Q20</f>
        <v>860221.41</v>
      </c>
      <c r="J20" s="50">
        <f>+'P3 Ejecutado-Devengado'!R20</f>
        <v>189174.66</v>
      </c>
      <c r="K20" s="50">
        <f>+'P3 Ejecutado-Devengado'!S20</f>
        <v>3362010</v>
      </c>
      <c r="L20" s="50">
        <f>+'P3 Ejecutado-Devengado'!T20</f>
        <v>20650</v>
      </c>
      <c r="M20" s="50">
        <f>+'P3 Ejecutado-Devengado'!U20</f>
        <v>1158463.7</v>
      </c>
      <c r="N20" s="50">
        <f>+'P3 Ejecutado-Devengado'!V20</f>
        <v>3519071.95</v>
      </c>
      <c r="O20" s="50">
        <f t="shared" si="1"/>
        <v>12106609.309999999</v>
      </c>
    </row>
    <row r="21" spans="1:15" ht="18.75" x14ac:dyDescent="0.3">
      <c r="A21" s="15" t="s">
        <v>13</v>
      </c>
      <c r="B21" s="50">
        <v>2655093</v>
      </c>
      <c r="C21" s="50">
        <v>5260093</v>
      </c>
      <c r="D21" s="50">
        <f>+'P3 Ejecutado-Devengado'!B21</f>
        <v>0</v>
      </c>
      <c r="E21" s="50">
        <f>+'P3 Ejecutado-Devengado'!M21</f>
        <v>858398.61</v>
      </c>
      <c r="F21" s="50">
        <f>+'P3 Ejecutado-Devengado'!N21</f>
        <v>307858.09000000003</v>
      </c>
      <c r="G21" s="50">
        <f>+'P3 Ejecutado-Devengado'!O21</f>
        <v>301857.15999999997</v>
      </c>
      <c r="H21" s="50">
        <f>+'P3 Ejecutado-Devengado'!P21</f>
        <v>317508.07</v>
      </c>
      <c r="I21" s="50">
        <f>+'P3 Ejecutado-Devengado'!Q21</f>
        <v>344510.18</v>
      </c>
      <c r="J21" s="50">
        <f>+'P3 Ejecutado-Devengado'!R21</f>
        <v>347668.06</v>
      </c>
      <c r="K21" s="50">
        <f>+'P3 Ejecutado-Devengado'!S21</f>
        <v>452912.67</v>
      </c>
      <c r="L21" s="50">
        <f>+'P3 Ejecutado-Devengado'!T21</f>
        <v>463095.11</v>
      </c>
      <c r="M21" s="50">
        <f>+'P3 Ejecutado-Devengado'!U21</f>
        <v>526407.72</v>
      </c>
      <c r="N21" s="50">
        <f>+'P3 Ejecutado-Devengado'!V21</f>
        <v>457637.82</v>
      </c>
      <c r="O21" s="50">
        <f t="shared" si="1"/>
        <v>4377853.49</v>
      </c>
    </row>
    <row r="22" spans="1:15" ht="39" customHeight="1" x14ac:dyDescent="0.3">
      <c r="A22" s="15" t="s">
        <v>14</v>
      </c>
      <c r="B22" s="50">
        <v>3030816</v>
      </c>
      <c r="C22" s="50">
        <v>3605816</v>
      </c>
      <c r="D22" s="50">
        <f>+'P3 Ejecutado-Devengado'!B22</f>
        <v>0</v>
      </c>
      <c r="E22" s="50">
        <f>+'P3 Ejecutado-Devengado'!M22</f>
        <v>0</v>
      </c>
      <c r="F22" s="50">
        <f>+'P3 Ejecutado-Devengado'!N22</f>
        <v>113553.77</v>
      </c>
      <c r="G22" s="50">
        <f>+'P3 Ejecutado-Devengado'!O22</f>
        <v>3215.5</v>
      </c>
      <c r="H22" s="50">
        <f>+'P3 Ejecutado-Devengado'!P22</f>
        <v>24721.5</v>
      </c>
      <c r="I22" s="50">
        <f>+'P3 Ejecutado-Devengado'!Q22</f>
        <v>0</v>
      </c>
      <c r="J22" s="50">
        <f>+'P3 Ejecutado-Devengado'!R22</f>
        <v>3722.9</v>
      </c>
      <c r="K22" s="50">
        <f>+'P3 Ejecutado-Devengado'!S22</f>
        <v>0</v>
      </c>
      <c r="L22" s="50">
        <f>+'P3 Ejecutado-Devengado'!T22</f>
        <v>34273.61</v>
      </c>
      <c r="M22" s="50">
        <f>+'P3 Ejecutado-Devengado'!U22</f>
        <v>7973.99</v>
      </c>
      <c r="N22" s="50">
        <f>+'P3 Ejecutado-Devengado'!V22</f>
        <v>47554.75</v>
      </c>
      <c r="O22" s="50">
        <f t="shared" si="1"/>
        <v>235016.02000000002</v>
      </c>
    </row>
    <row r="23" spans="1:15" ht="37.5" x14ac:dyDescent="0.3">
      <c r="A23" s="15" t="s">
        <v>15</v>
      </c>
      <c r="B23" s="50">
        <v>24660437</v>
      </c>
      <c r="C23" s="50">
        <v>53735485</v>
      </c>
      <c r="D23" s="50">
        <f>+'P3 Ejecutado-Devengado'!B23</f>
        <v>6000</v>
      </c>
      <c r="E23" s="50">
        <f>+'P3 Ejecutado-Devengado'!M23</f>
        <v>25950</v>
      </c>
      <c r="F23" s="50">
        <f>+'P3 Ejecutado-Devengado'!N23</f>
        <v>7379818.1399999997</v>
      </c>
      <c r="G23" s="50">
        <f>+'P3 Ejecutado-Devengado'!O23</f>
        <v>60614</v>
      </c>
      <c r="H23" s="50">
        <f>+'P3 Ejecutado-Devengado'!P23</f>
        <v>292182.46999999997</v>
      </c>
      <c r="I23" s="50">
        <f>+'P3 Ejecutado-Devengado'!Q23</f>
        <v>156510</v>
      </c>
      <c r="J23" s="50">
        <f>+'P3 Ejecutado-Devengado'!R23</f>
        <v>2095814.34</v>
      </c>
      <c r="K23" s="50">
        <f>+'P3 Ejecutado-Devengado'!S23</f>
        <v>628562.79</v>
      </c>
      <c r="L23" s="50">
        <f>+'P3 Ejecutado-Devengado'!T23</f>
        <v>588232.5</v>
      </c>
      <c r="M23" s="50">
        <f>+'P3 Ejecutado-Devengado'!U23</f>
        <v>692111.86</v>
      </c>
      <c r="N23" s="50">
        <f>+'P3 Ejecutado-Devengado'!V23</f>
        <v>7968093.4400000004</v>
      </c>
      <c r="O23" s="50">
        <f t="shared" si="1"/>
        <v>19893889.539999999</v>
      </c>
    </row>
    <row r="24" spans="1:15" ht="18.75" x14ac:dyDescent="0.3">
      <c r="A24" s="15" t="s">
        <v>16</v>
      </c>
      <c r="B24" s="50">
        <v>1303000</v>
      </c>
      <c r="C24" s="50">
        <v>11877000</v>
      </c>
      <c r="D24" s="50">
        <f>+'P3 Ejecutado-Devengado'!B24</f>
        <v>0</v>
      </c>
      <c r="E24" s="50">
        <f>+'P3 Ejecutado-Devengado'!M24</f>
        <v>0</v>
      </c>
      <c r="F24" s="50">
        <f>+'P3 Ejecutado-Devengado'!N24</f>
        <v>10500</v>
      </c>
      <c r="G24" s="50">
        <f>+'P3 Ejecutado-Devengado'!O24</f>
        <v>53246</v>
      </c>
      <c r="H24" s="50">
        <f>+'P3 Ejecutado-Devengado'!P24</f>
        <v>120837.8</v>
      </c>
      <c r="I24" s="50">
        <f>+'P3 Ejecutado-Devengado'!Q24</f>
        <v>185754</v>
      </c>
      <c r="J24" s="50">
        <f>+'P3 Ejecutado-Devengado'!R24</f>
        <v>975548.06</v>
      </c>
      <c r="K24" s="50">
        <f>+'P3 Ejecutado-Devengado'!S24</f>
        <v>227721.12</v>
      </c>
      <c r="L24" s="50">
        <f>+'P3 Ejecutado-Devengado'!T24</f>
        <v>162511.24</v>
      </c>
      <c r="M24" s="50">
        <f>+'P3 Ejecutado-Devengado'!U24</f>
        <v>200587.44</v>
      </c>
      <c r="N24" s="50">
        <f>+'P3 Ejecutado-Devengado'!V24</f>
        <v>158542.67000000001</v>
      </c>
      <c r="O24" s="50">
        <f t="shared" si="1"/>
        <v>2095248.3299999998</v>
      </c>
    </row>
    <row r="25" spans="1:15" ht="18.75" x14ac:dyDescent="0.3">
      <c r="A25" s="14" t="s">
        <v>17</v>
      </c>
      <c r="B25" s="17">
        <v>13186048</v>
      </c>
      <c r="C25" s="17">
        <f>+C26+C27+C28+C29+C30+C31+C32+C34</f>
        <v>22477381.670000002</v>
      </c>
      <c r="D25" s="17">
        <f>SUM(D26:D34)</f>
        <v>190350</v>
      </c>
      <c r="E25" s="17">
        <f>SUM(E26:E34)</f>
        <v>229200</v>
      </c>
      <c r="F25" s="17">
        <f t="shared" ref="F25:N25" si="3">SUM(F26:F34)</f>
        <v>2880575.6</v>
      </c>
      <c r="G25" s="17">
        <f t="shared" si="3"/>
        <v>238700</v>
      </c>
      <c r="H25" s="17">
        <f t="shared" si="3"/>
        <v>578127.92000000004</v>
      </c>
      <c r="I25" s="17">
        <f t="shared" si="3"/>
        <v>883857.60999999987</v>
      </c>
      <c r="J25" s="17">
        <f t="shared" si="3"/>
        <v>1000390.8699999999</v>
      </c>
      <c r="K25" s="17">
        <f t="shared" si="3"/>
        <v>692473.34000000008</v>
      </c>
      <c r="L25" s="17">
        <f t="shared" si="3"/>
        <v>533665.5</v>
      </c>
      <c r="M25" s="17">
        <f t="shared" si="3"/>
        <v>1953968.12</v>
      </c>
      <c r="N25" s="17">
        <f t="shared" si="3"/>
        <v>249700</v>
      </c>
      <c r="O25" s="17">
        <f>SUM(D25:N25)</f>
        <v>9431008.9600000009</v>
      </c>
    </row>
    <row r="26" spans="1:15" ht="18.75" x14ac:dyDescent="0.3">
      <c r="A26" s="15" t="s">
        <v>18</v>
      </c>
      <c r="B26" s="50">
        <v>519200</v>
      </c>
      <c r="C26" s="50">
        <v>618200</v>
      </c>
      <c r="D26" s="50">
        <f>+'P3 Ejecutado-Devengado'!B26</f>
        <v>0</v>
      </c>
      <c r="E26" s="50">
        <f>+'P3 Ejecutado-Devengado'!M26</f>
        <v>0</v>
      </c>
      <c r="F26" s="50">
        <f>+'P3 Ejecutado-Devengado'!N26</f>
        <v>15900</v>
      </c>
      <c r="G26" s="50">
        <f>+'P3 Ejecutado-Devengado'!O26</f>
        <v>0</v>
      </c>
      <c r="H26" s="50">
        <f>+'P3 Ejecutado-Devengado'!P26</f>
        <v>42657.21</v>
      </c>
      <c r="I26" s="50">
        <f>+'P3 Ejecutado-Devengado'!Q26</f>
        <v>0</v>
      </c>
      <c r="J26" s="50">
        <f>+'P3 Ejecutado-Devengado'!R26</f>
        <v>20400</v>
      </c>
      <c r="K26" s="50">
        <f>+'P3 Ejecutado-Devengado'!S26</f>
        <v>10089</v>
      </c>
      <c r="L26" s="50">
        <f>+'P3 Ejecutado-Devengado'!T26</f>
        <v>41149</v>
      </c>
      <c r="M26" s="50">
        <f>+'P3 Ejecutado-Devengado'!U26</f>
        <v>152879.07</v>
      </c>
      <c r="N26" s="50">
        <f>+'P3 Ejecutado-Devengado'!V26</f>
        <v>0</v>
      </c>
      <c r="O26" s="50">
        <f t="shared" si="1"/>
        <v>283074.28000000003</v>
      </c>
    </row>
    <row r="27" spans="1:15" ht="18.75" x14ac:dyDescent="0.3">
      <c r="A27" s="15" t="s">
        <v>19</v>
      </c>
      <c r="B27" s="50">
        <v>3636342</v>
      </c>
      <c r="C27" s="50">
        <v>981342</v>
      </c>
      <c r="D27" s="50">
        <f>+'P3 Ejecutado-Devengado'!B27</f>
        <v>0</v>
      </c>
      <c r="E27" s="50">
        <f>+'P3 Ejecutado-Devengado'!M27</f>
        <v>0</v>
      </c>
      <c r="F27" s="50">
        <f>+'P3 Ejecutado-Devengado'!N27</f>
        <v>0</v>
      </c>
      <c r="G27" s="50">
        <f>+'P3 Ejecutado-Devengado'!O27</f>
        <v>0</v>
      </c>
      <c r="H27" s="50">
        <f>+'P3 Ejecutado-Devengado'!P27</f>
        <v>30680</v>
      </c>
      <c r="I27" s="50">
        <f>+'P3 Ejecutado-Devengado'!Q27</f>
        <v>430522.41</v>
      </c>
      <c r="J27" s="50">
        <f>+'P3 Ejecutado-Devengado'!R27</f>
        <v>136644</v>
      </c>
      <c r="K27" s="50">
        <f>+'P3 Ejecutado-Devengado'!S27</f>
        <v>164465.45000000001</v>
      </c>
      <c r="L27" s="50">
        <f>+'P3 Ejecutado-Devengado'!T27</f>
        <v>0</v>
      </c>
      <c r="M27" s="50">
        <f>+'P3 Ejecutado-Devengado'!U27</f>
        <v>19470</v>
      </c>
      <c r="N27" s="50">
        <f>+'P3 Ejecutado-Devengado'!V27</f>
        <v>0</v>
      </c>
      <c r="O27" s="50">
        <f t="shared" si="1"/>
        <v>781781.85999999987</v>
      </c>
    </row>
    <row r="28" spans="1:15" ht="18.75" x14ac:dyDescent="0.3">
      <c r="A28" s="15" t="s">
        <v>20</v>
      </c>
      <c r="B28" s="50">
        <v>775357</v>
      </c>
      <c r="C28" s="50">
        <v>1017357</v>
      </c>
      <c r="D28" s="50">
        <f>+'P3 Ejecutado-Devengado'!B28</f>
        <v>0</v>
      </c>
      <c r="E28" s="50">
        <f>+'P3 Ejecutado-Devengado'!M28</f>
        <v>0</v>
      </c>
      <c r="F28" s="50">
        <f>+'P3 Ejecutado-Devengado'!N28</f>
        <v>240956</v>
      </c>
      <c r="G28" s="50">
        <f>+'P3 Ejecutado-Devengado'!O28</f>
        <v>0</v>
      </c>
      <c r="H28" s="50">
        <f>+'P3 Ejecutado-Devengado'!P28</f>
        <v>108740.07</v>
      </c>
      <c r="I28" s="50">
        <f>+'P3 Ejecutado-Devengado'!Q28</f>
        <v>0</v>
      </c>
      <c r="J28" s="50">
        <f>+'P3 Ejecutado-Devengado'!R28</f>
        <v>90049.1</v>
      </c>
      <c r="K28" s="50">
        <f>+'P3 Ejecutado-Devengado'!S28</f>
        <v>0</v>
      </c>
      <c r="L28" s="50">
        <f>+'P3 Ejecutado-Devengado'!T28</f>
        <v>51300.5</v>
      </c>
      <c r="M28" s="50">
        <f>+'P3 Ejecutado-Devengado'!U28</f>
        <v>55507.199999999997</v>
      </c>
      <c r="N28" s="50">
        <f>+'P3 Ejecutado-Devengado'!V28</f>
        <v>0</v>
      </c>
      <c r="O28" s="50">
        <f t="shared" si="1"/>
        <v>546552.87</v>
      </c>
    </row>
    <row r="29" spans="1:15" ht="18.75" x14ac:dyDescent="0.3">
      <c r="A29" s="15" t="s">
        <v>21</v>
      </c>
      <c r="B29" s="50">
        <v>164494</v>
      </c>
      <c r="C29" s="50">
        <v>164494</v>
      </c>
      <c r="D29" s="50">
        <f>+'P3 Ejecutado-Devengado'!B29</f>
        <v>0</v>
      </c>
      <c r="E29" s="50">
        <f>+'P3 Ejecutado-Devengado'!M29</f>
        <v>0</v>
      </c>
      <c r="F29" s="50">
        <f>+'P3 Ejecutado-Devengado'!N29</f>
        <v>0</v>
      </c>
      <c r="G29" s="50">
        <f>+'P3 Ejecutado-Devengado'!O29</f>
        <v>0</v>
      </c>
      <c r="H29" s="50">
        <f>+'P3 Ejecutado-Devengado'!P29</f>
        <v>0</v>
      </c>
      <c r="I29" s="50">
        <f>+'P3 Ejecutado-Devengado'!Q29</f>
        <v>0</v>
      </c>
      <c r="J29" s="50">
        <f>+'P3 Ejecutado-Devengado'!R29</f>
        <v>78273.38</v>
      </c>
      <c r="K29" s="50">
        <f>+'P3 Ejecutado-Devengado'!S29</f>
        <v>0</v>
      </c>
      <c r="L29" s="50">
        <f>+'P3 Ejecutado-Devengado'!T29</f>
        <v>0</v>
      </c>
      <c r="M29" s="50">
        <f>+'P3 Ejecutado-Devengado'!U29</f>
        <v>0</v>
      </c>
      <c r="N29" s="50">
        <f>+'P3 Ejecutado-Devengado'!V29</f>
        <v>0</v>
      </c>
      <c r="O29" s="50">
        <f t="shared" si="1"/>
        <v>78273.38</v>
      </c>
    </row>
    <row r="30" spans="1:15" ht="18.75" x14ac:dyDescent="0.3">
      <c r="A30" s="15" t="s">
        <v>22</v>
      </c>
      <c r="B30" s="50">
        <v>24318</v>
      </c>
      <c r="C30" s="50">
        <v>1334318</v>
      </c>
      <c r="D30" s="50">
        <f>+'P3 Ejecutado-Devengado'!B30</f>
        <v>0</v>
      </c>
      <c r="E30" s="50">
        <f>+'P3 Ejecutado-Devengado'!M30</f>
        <v>0</v>
      </c>
      <c r="F30" s="50">
        <f>+'P3 Ejecutado-Devengado'!N30</f>
        <v>0</v>
      </c>
      <c r="G30" s="50">
        <f>+'P3 Ejecutado-Devengado'!O30</f>
        <v>0</v>
      </c>
      <c r="H30" s="50">
        <f>+'P3 Ejecutado-Devengado'!P30</f>
        <v>0</v>
      </c>
      <c r="I30" s="50">
        <f>+'P3 Ejecutado-Devengado'!Q30</f>
        <v>0</v>
      </c>
      <c r="J30" s="50">
        <f>+'P3 Ejecutado-Devengado'!R30</f>
        <v>42276.1</v>
      </c>
      <c r="K30" s="50">
        <f>+'P3 Ejecutado-Devengado'!S30</f>
        <v>71428.95</v>
      </c>
      <c r="L30" s="50">
        <f>+'P3 Ejecutado-Devengado'!T30</f>
        <v>0</v>
      </c>
      <c r="M30" s="50">
        <f>+'P3 Ejecutado-Devengado'!U30</f>
        <v>0</v>
      </c>
      <c r="N30" s="50">
        <f>+'P3 Ejecutado-Devengado'!V30</f>
        <v>0</v>
      </c>
      <c r="O30" s="50">
        <f t="shared" si="1"/>
        <v>113705.04999999999</v>
      </c>
    </row>
    <row r="31" spans="1:15" ht="37.5" x14ac:dyDescent="0.3">
      <c r="A31" s="15" t="s">
        <v>23</v>
      </c>
      <c r="B31" s="50">
        <v>10629</v>
      </c>
      <c r="C31" s="50">
        <v>110629</v>
      </c>
      <c r="D31" s="50">
        <f>+'P3 Ejecutado-Devengado'!B31</f>
        <v>0</v>
      </c>
      <c r="E31" s="50">
        <f>+'P3 Ejecutado-Devengado'!M31</f>
        <v>0</v>
      </c>
      <c r="F31" s="50">
        <f>+'P3 Ejecutado-Devengado'!N31</f>
        <v>0</v>
      </c>
      <c r="G31" s="50">
        <f>+'P3 Ejecutado-Devengado'!O31</f>
        <v>0</v>
      </c>
      <c r="H31" s="50">
        <f>+'P3 Ejecutado-Devengado'!P31</f>
        <v>0</v>
      </c>
      <c r="I31" s="50">
        <f>+'P3 Ejecutado-Devengado'!Q31</f>
        <v>0</v>
      </c>
      <c r="J31" s="50">
        <f>+'P3 Ejecutado-Devengado'!R31</f>
        <v>0</v>
      </c>
      <c r="K31" s="50">
        <f>+'P3 Ejecutado-Devengado'!S31</f>
        <v>0</v>
      </c>
      <c r="L31" s="50">
        <f>+'P3 Ejecutado-Devengado'!T31</f>
        <v>0</v>
      </c>
      <c r="M31" s="50">
        <f>+'P3 Ejecutado-Devengado'!U31</f>
        <v>0</v>
      </c>
      <c r="N31" s="50">
        <f>+'P3 Ejecutado-Devengado'!V31</f>
        <v>0</v>
      </c>
      <c r="O31" s="50">
        <f t="shared" si="1"/>
        <v>0</v>
      </c>
    </row>
    <row r="32" spans="1:15" ht="37.5" x14ac:dyDescent="0.3">
      <c r="A32" s="15" t="s">
        <v>24</v>
      </c>
      <c r="B32" s="50">
        <v>3584600</v>
      </c>
      <c r="C32" s="50">
        <v>4784600</v>
      </c>
      <c r="D32" s="50">
        <f>+'P3 Ejecutado-Devengado'!B32</f>
        <v>190350</v>
      </c>
      <c r="E32" s="50">
        <f>+'P3 Ejecutado-Devengado'!M32</f>
        <v>229200</v>
      </c>
      <c r="F32" s="50">
        <f>+'P3 Ejecutado-Devengado'!N32</f>
        <v>240200</v>
      </c>
      <c r="G32" s="50">
        <f>+'P3 Ejecutado-Devengado'!O32</f>
        <v>238700</v>
      </c>
      <c r="H32" s="50">
        <f>+'P3 Ejecutado-Devengado'!P32</f>
        <v>249157.37</v>
      </c>
      <c r="I32" s="50">
        <f>+'P3 Ejecutado-Devengado'!Q32</f>
        <v>267200</v>
      </c>
      <c r="J32" s="50">
        <f>+'P3 Ejecutado-Devengado'!R32</f>
        <v>250700</v>
      </c>
      <c r="K32" s="50">
        <f>+'P3 Ejecutado-Devengado'!S32</f>
        <v>262200</v>
      </c>
      <c r="L32" s="50">
        <f>+'P3 Ejecutado-Devengado'!T32</f>
        <v>416200</v>
      </c>
      <c r="M32" s="50">
        <f>+'P3 Ejecutado-Devengado'!U32</f>
        <v>1387700</v>
      </c>
      <c r="N32" s="50">
        <f>+'P3 Ejecutado-Devengado'!V32</f>
        <v>249700</v>
      </c>
      <c r="O32" s="50">
        <f t="shared" si="1"/>
        <v>3981307.37</v>
      </c>
    </row>
    <row r="33" spans="1:15" ht="37.5" x14ac:dyDescent="0.3">
      <c r="A33" s="15" t="s">
        <v>25</v>
      </c>
      <c r="B33" s="50"/>
      <c r="C33" s="50"/>
      <c r="D33" s="50">
        <f>+'P3 Ejecutado-Devengado'!B33</f>
        <v>0</v>
      </c>
      <c r="E33" s="50">
        <f>+'P3 Ejecutado-Devengado'!M33</f>
        <v>0</v>
      </c>
      <c r="F33" s="50">
        <f>+'P3 Ejecutado-Devengado'!N33</f>
        <v>0</v>
      </c>
      <c r="G33" s="50">
        <f>+'P3 Ejecutado-Devengado'!O33</f>
        <v>0</v>
      </c>
      <c r="H33" s="50">
        <f>+'P3 Ejecutado-Devengado'!P33</f>
        <v>0</v>
      </c>
      <c r="I33" s="50">
        <f>+'P3 Ejecutado-Devengado'!Q33</f>
        <v>0</v>
      </c>
      <c r="J33" s="50">
        <f>+'P3 Ejecutado-Devengado'!R33</f>
        <v>0</v>
      </c>
      <c r="K33" s="50">
        <f>+'P3 Ejecutado-Devengado'!S33</f>
        <v>0</v>
      </c>
      <c r="L33" s="50">
        <f>+'P3 Ejecutado-Devengado'!T33</f>
        <v>0</v>
      </c>
      <c r="M33" s="50">
        <f>+'P3 Ejecutado-Devengado'!U33</f>
        <v>0</v>
      </c>
      <c r="N33" s="50">
        <f>+'P3 Ejecutado-Devengado'!V33</f>
        <v>0</v>
      </c>
      <c r="O33" s="50">
        <f t="shared" si="1"/>
        <v>0</v>
      </c>
    </row>
    <row r="34" spans="1:15" ht="18.75" x14ac:dyDescent="0.3">
      <c r="A34" s="15" t="s">
        <v>26</v>
      </c>
      <c r="B34" s="50">
        <v>4471108</v>
      </c>
      <c r="C34" s="50">
        <v>13466441.67</v>
      </c>
      <c r="D34" s="50">
        <f>+'P3 Ejecutado-Devengado'!B34</f>
        <v>0</v>
      </c>
      <c r="E34" s="50">
        <f>+'P3 Ejecutado-Devengado'!M34</f>
        <v>0</v>
      </c>
      <c r="F34" s="50">
        <f>+'P3 Ejecutado-Devengado'!N34</f>
        <v>2383519.6</v>
      </c>
      <c r="G34" s="50">
        <f>+'P3 Ejecutado-Devengado'!O34</f>
        <v>0</v>
      </c>
      <c r="H34" s="50">
        <f>+'P3 Ejecutado-Devengado'!P34</f>
        <v>146893.26999999999</v>
      </c>
      <c r="I34" s="50">
        <f>+'P3 Ejecutado-Devengado'!Q34</f>
        <v>186135.2</v>
      </c>
      <c r="J34" s="50">
        <f>+'P3 Ejecutado-Devengado'!R34</f>
        <v>382048.29</v>
      </c>
      <c r="K34" s="50">
        <f>+'P3 Ejecutado-Devengado'!S34</f>
        <v>184289.94</v>
      </c>
      <c r="L34" s="50">
        <f>+'P3 Ejecutado-Devengado'!T34</f>
        <v>25016</v>
      </c>
      <c r="M34" s="50">
        <f>+'P3 Ejecutado-Devengado'!U34</f>
        <v>338411.85</v>
      </c>
      <c r="N34" s="50">
        <f>+'P3 Ejecutado-Devengado'!V34</f>
        <v>0</v>
      </c>
      <c r="O34" s="50">
        <f t="shared" si="1"/>
        <v>3646314.1500000004</v>
      </c>
    </row>
    <row r="35" spans="1:15" ht="18.75" x14ac:dyDescent="0.3">
      <c r="A35" s="14" t="s">
        <v>27</v>
      </c>
      <c r="B35" s="17">
        <v>4053617</v>
      </c>
      <c r="C35" s="17">
        <f>+C36+C42</f>
        <v>5753617</v>
      </c>
      <c r="D35" s="17">
        <f>SUM(D36:D43)</f>
        <v>0</v>
      </c>
      <c r="E35" s="17">
        <f t="shared" ref="E35:N35" si="4">SUM(E36:E43)</f>
        <v>0</v>
      </c>
      <c r="F35" s="17">
        <f t="shared" si="4"/>
        <v>303082.48</v>
      </c>
      <c r="G35" s="17">
        <f t="shared" si="4"/>
        <v>318724.18</v>
      </c>
      <c r="H35" s="17">
        <f t="shared" si="4"/>
        <v>176573.41</v>
      </c>
      <c r="I35" s="17">
        <f t="shared" si="4"/>
        <v>0</v>
      </c>
      <c r="J35" s="17">
        <f t="shared" si="4"/>
        <v>489635.45</v>
      </c>
      <c r="K35" s="17">
        <f t="shared" si="4"/>
        <v>2610377.94</v>
      </c>
      <c r="L35" s="17">
        <f t="shared" si="4"/>
        <v>967850.52</v>
      </c>
      <c r="M35" s="17">
        <f t="shared" si="4"/>
        <v>0</v>
      </c>
      <c r="N35" s="17">
        <f t="shared" si="4"/>
        <v>0</v>
      </c>
      <c r="O35" s="17">
        <f>SUM(D35:N35)</f>
        <v>4866243.9800000004</v>
      </c>
    </row>
    <row r="36" spans="1:15" ht="37.5" x14ac:dyDescent="0.3">
      <c r="A36" s="15" t="s">
        <v>28</v>
      </c>
      <c r="B36" s="51">
        <v>0</v>
      </c>
      <c r="C36" s="52">
        <v>400000</v>
      </c>
      <c r="D36" s="50">
        <f>+'P3 Ejecutado-Devengado'!B36</f>
        <v>0</v>
      </c>
      <c r="E36" s="50">
        <f>+'P3 Ejecutado-Devengado'!M36</f>
        <v>0</v>
      </c>
      <c r="F36" s="50">
        <f>+'P3 Ejecutado-Devengado'!N36</f>
        <v>0</v>
      </c>
      <c r="G36" s="50">
        <f>+'P3 Ejecutado-Devengado'!O36</f>
        <v>0</v>
      </c>
      <c r="H36" s="50">
        <f>+'P3 Ejecutado-Devengado'!P36</f>
        <v>0</v>
      </c>
      <c r="I36" s="50">
        <f>+'P3 Ejecutado-Devengado'!Q36</f>
        <v>0</v>
      </c>
      <c r="J36" s="50">
        <f>+'P3 Ejecutado-Devengado'!R36</f>
        <v>0</v>
      </c>
      <c r="K36" s="50">
        <f>+'P3 Ejecutado-Devengado'!S36</f>
        <v>0</v>
      </c>
      <c r="L36" s="50">
        <f>+'P3 Ejecutado-Devengado'!T36</f>
        <v>0</v>
      </c>
      <c r="M36" s="50">
        <f>+'P3 Ejecutado-Devengado'!U36</f>
        <v>0</v>
      </c>
      <c r="N36" s="50">
        <f>+'P3 Ejecutado-Devengado'!V36</f>
        <v>0</v>
      </c>
      <c r="O36" s="50">
        <f t="shared" si="1"/>
        <v>0</v>
      </c>
    </row>
    <row r="37" spans="1:15" ht="37.5" x14ac:dyDescent="0.3">
      <c r="A37" s="15" t="s">
        <v>29</v>
      </c>
      <c r="B37" s="50">
        <v>0</v>
      </c>
      <c r="C37" s="50">
        <v>0</v>
      </c>
      <c r="D37" s="50">
        <f>+'P3 Ejecutado-Devengado'!B37</f>
        <v>0</v>
      </c>
      <c r="E37" s="50">
        <f>+'P3 Ejecutado-Devengado'!M37</f>
        <v>0</v>
      </c>
      <c r="F37" s="50">
        <f>+'P3 Ejecutado-Devengado'!N37</f>
        <v>0</v>
      </c>
      <c r="G37" s="50">
        <f>+'P3 Ejecutado-Devengado'!O37</f>
        <v>0</v>
      </c>
      <c r="H37" s="50">
        <f>+'P3 Ejecutado-Devengado'!P37</f>
        <v>0</v>
      </c>
      <c r="I37" s="50">
        <f>+'P3 Ejecutado-Devengado'!Q37</f>
        <v>0</v>
      </c>
      <c r="J37" s="50">
        <f>+'P3 Ejecutado-Devengado'!R37</f>
        <v>0</v>
      </c>
      <c r="K37" s="50">
        <f>+'P3 Ejecutado-Devengado'!S37</f>
        <v>0</v>
      </c>
      <c r="L37" s="50">
        <f>+'P3 Ejecutado-Devengado'!T37</f>
        <v>0</v>
      </c>
      <c r="M37" s="50">
        <f>+'P3 Ejecutado-Devengado'!U37</f>
        <v>0</v>
      </c>
      <c r="N37" s="50">
        <f>+'P3 Ejecutado-Devengado'!V37</f>
        <v>0</v>
      </c>
      <c r="O37" s="50">
        <f t="shared" si="1"/>
        <v>0</v>
      </c>
    </row>
    <row r="38" spans="1:15" ht="37.5" x14ac:dyDescent="0.3">
      <c r="A38" s="15" t="s">
        <v>30</v>
      </c>
      <c r="B38" s="50">
        <v>0</v>
      </c>
      <c r="C38" s="50">
        <v>0</v>
      </c>
      <c r="D38" s="50">
        <f>+'P3 Ejecutado-Devengado'!B38</f>
        <v>0</v>
      </c>
      <c r="E38" s="50">
        <f>+'P3 Ejecutado-Devengado'!M38</f>
        <v>0</v>
      </c>
      <c r="F38" s="50">
        <f>+'P3 Ejecutado-Devengado'!N38</f>
        <v>0</v>
      </c>
      <c r="G38" s="50">
        <f>+'P3 Ejecutado-Devengado'!O38</f>
        <v>0</v>
      </c>
      <c r="H38" s="50">
        <f>+'P3 Ejecutado-Devengado'!P38</f>
        <v>0</v>
      </c>
      <c r="I38" s="50">
        <f>+'P3 Ejecutado-Devengado'!Q38</f>
        <v>0</v>
      </c>
      <c r="J38" s="50">
        <f>+'P3 Ejecutado-Devengado'!R38</f>
        <v>0</v>
      </c>
      <c r="K38" s="50">
        <f>+'P3 Ejecutado-Devengado'!S38</f>
        <v>0</v>
      </c>
      <c r="L38" s="50">
        <f>+'P3 Ejecutado-Devengado'!T38</f>
        <v>0</v>
      </c>
      <c r="M38" s="50">
        <f>+'P3 Ejecutado-Devengado'!U38</f>
        <v>0</v>
      </c>
      <c r="N38" s="50">
        <f>+'P3 Ejecutado-Devengado'!V38</f>
        <v>0</v>
      </c>
      <c r="O38" s="50">
        <f t="shared" si="1"/>
        <v>0</v>
      </c>
    </row>
    <row r="39" spans="1:15" ht="37.5" x14ac:dyDescent="0.3">
      <c r="A39" s="15" t="s">
        <v>31</v>
      </c>
      <c r="B39" s="50">
        <v>0</v>
      </c>
      <c r="C39" s="50">
        <v>0</v>
      </c>
      <c r="D39" s="50">
        <f>+'P3 Ejecutado-Devengado'!B39</f>
        <v>0</v>
      </c>
      <c r="E39" s="50">
        <f>+'P3 Ejecutado-Devengado'!M39</f>
        <v>0</v>
      </c>
      <c r="F39" s="50">
        <f>+'P3 Ejecutado-Devengado'!N39</f>
        <v>0</v>
      </c>
      <c r="G39" s="50">
        <f>+'P3 Ejecutado-Devengado'!O39</f>
        <v>0</v>
      </c>
      <c r="H39" s="50">
        <f>+'P3 Ejecutado-Devengado'!P39</f>
        <v>0</v>
      </c>
      <c r="I39" s="50">
        <f>+'P3 Ejecutado-Devengado'!Q39</f>
        <v>0</v>
      </c>
      <c r="J39" s="50">
        <f>+'P3 Ejecutado-Devengado'!R39</f>
        <v>0</v>
      </c>
      <c r="K39" s="50">
        <f>+'P3 Ejecutado-Devengado'!S39</f>
        <v>0</v>
      </c>
      <c r="L39" s="50">
        <f>+'P3 Ejecutado-Devengado'!T39</f>
        <v>0</v>
      </c>
      <c r="M39" s="50">
        <f>+'P3 Ejecutado-Devengado'!U39</f>
        <v>0</v>
      </c>
      <c r="N39" s="50">
        <f>+'P3 Ejecutado-Devengado'!V39</f>
        <v>0</v>
      </c>
      <c r="O39" s="50">
        <f t="shared" si="1"/>
        <v>0</v>
      </c>
    </row>
    <row r="40" spans="1:15" ht="37.5" x14ac:dyDescent="0.3">
      <c r="A40" s="15" t="s">
        <v>32</v>
      </c>
      <c r="B40" s="50">
        <v>0</v>
      </c>
      <c r="C40" s="50">
        <v>0</v>
      </c>
      <c r="D40" s="50">
        <f>+'P3 Ejecutado-Devengado'!B40</f>
        <v>0</v>
      </c>
      <c r="E40" s="50">
        <f>+'P3 Ejecutado-Devengado'!M40</f>
        <v>0</v>
      </c>
      <c r="F40" s="50">
        <f>+'P3 Ejecutado-Devengado'!N40</f>
        <v>0</v>
      </c>
      <c r="G40" s="50">
        <f>+'P3 Ejecutado-Devengado'!O40</f>
        <v>0</v>
      </c>
      <c r="H40" s="50">
        <f>+'P3 Ejecutado-Devengado'!P40</f>
        <v>0</v>
      </c>
      <c r="I40" s="50">
        <f>+'P3 Ejecutado-Devengado'!Q40</f>
        <v>0</v>
      </c>
      <c r="J40" s="50">
        <f>+'P3 Ejecutado-Devengado'!R40</f>
        <v>0</v>
      </c>
      <c r="K40" s="50">
        <f>+'P3 Ejecutado-Devengado'!S40</f>
        <v>0</v>
      </c>
      <c r="L40" s="50">
        <f>+'P3 Ejecutado-Devengado'!T40</f>
        <v>0</v>
      </c>
      <c r="M40" s="50">
        <f>+'P3 Ejecutado-Devengado'!U40</f>
        <v>0</v>
      </c>
      <c r="N40" s="50">
        <f>+'P3 Ejecutado-Devengado'!V40</f>
        <v>0</v>
      </c>
      <c r="O40" s="50">
        <f t="shared" si="1"/>
        <v>0</v>
      </c>
    </row>
    <row r="41" spans="1:15" ht="18.75" x14ac:dyDescent="0.3">
      <c r="A41" s="15" t="s">
        <v>33</v>
      </c>
      <c r="B41" s="50">
        <v>0</v>
      </c>
      <c r="C41" s="50">
        <v>0</v>
      </c>
      <c r="D41" s="50">
        <f>+'P3 Ejecutado-Devengado'!B41</f>
        <v>0</v>
      </c>
      <c r="E41" s="50">
        <f>+'P3 Ejecutado-Devengado'!M41</f>
        <v>0</v>
      </c>
      <c r="F41" s="50">
        <f>+'P3 Ejecutado-Devengado'!N41</f>
        <v>0</v>
      </c>
      <c r="G41" s="50">
        <f>+'P3 Ejecutado-Devengado'!O41</f>
        <v>0</v>
      </c>
      <c r="H41" s="50">
        <f>+'P3 Ejecutado-Devengado'!P41</f>
        <v>0</v>
      </c>
      <c r="I41" s="50">
        <f>+'P3 Ejecutado-Devengado'!Q41</f>
        <v>0</v>
      </c>
      <c r="J41" s="50">
        <f>+'P3 Ejecutado-Devengado'!R41</f>
        <v>0</v>
      </c>
      <c r="K41" s="50">
        <f>+'P3 Ejecutado-Devengado'!S41</f>
        <v>0</v>
      </c>
      <c r="L41" s="50">
        <f>+'P3 Ejecutado-Devengado'!T41</f>
        <v>0</v>
      </c>
      <c r="M41" s="50">
        <f>+'P3 Ejecutado-Devengado'!U41</f>
        <v>0</v>
      </c>
      <c r="N41" s="50">
        <f>+'P3 Ejecutado-Devengado'!V41</f>
        <v>0</v>
      </c>
      <c r="O41" s="50">
        <f t="shared" si="1"/>
        <v>0</v>
      </c>
    </row>
    <row r="42" spans="1:15" ht="37.5" x14ac:dyDescent="0.3">
      <c r="A42" s="15" t="s">
        <v>34</v>
      </c>
      <c r="B42" s="50">
        <v>4053617</v>
      </c>
      <c r="C42" s="50">
        <v>5353617</v>
      </c>
      <c r="D42" s="50">
        <f>+'P3 Ejecutado-Devengado'!B42</f>
        <v>0</v>
      </c>
      <c r="E42" s="50">
        <f>+'P3 Ejecutado-Devengado'!M42</f>
        <v>0</v>
      </c>
      <c r="F42" s="50">
        <f>+'P3 Ejecutado-Devengado'!N42</f>
        <v>303082.48</v>
      </c>
      <c r="G42" s="50">
        <f>+'P3 Ejecutado-Devengado'!O42</f>
        <v>318724.18</v>
      </c>
      <c r="H42" s="50">
        <f>+'P3 Ejecutado-Devengado'!P42</f>
        <v>176573.41</v>
      </c>
      <c r="I42" s="50">
        <f>+'P3 Ejecutado-Devengado'!Q42</f>
        <v>0</v>
      </c>
      <c r="J42" s="50">
        <f>+'P3 Ejecutado-Devengado'!R42</f>
        <v>489635.45</v>
      </c>
      <c r="K42" s="50">
        <f>+'P3 Ejecutado-Devengado'!S42</f>
        <v>2610377.94</v>
      </c>
      <c r="L42" s="50">
        <f>+'P3 Ejecutado-Devengado'!T42</f>
        <v>967850.52</v>
      </c>
      <c r="M42" s="50">
        <f>+'P3 Ejecutado-Devengado'!U42</f>
        <v>0</v>
      </c>
      <c r="N42" s="50">
        <f>+'P3 Ejecutado-Devengado'!V42</f>
        <v>0</v>
      </c>
      <c r="O42" s="50">
        <f t="shared" si="1"/>
        <v>4866243.9800000004</v>
      </c>
    </row>
    <row r="43" spans="1:15" ht="37.5" x14ac:dyDescent="0.3">
      <c r="A43" s="15" t="s">
        <v>35</v>
      </c>
      <c r="B43" s="50">
        <v>0</v>
      </c>
      <c r="C43" s="50">
        <v>0</v>
      </c>
      <c r="D43" s="50">
        <f>+'P3 Ejecutado-Devengado'!B43</f>
        <v>0</v>
      </c>
      <c r="E43" s="50">
        <f>+'P3 Ejecutado-Devengado'!M43</f>
        <v>0</v>
      </c>
      <c r="F43" s="50">
        <f>+'P3 Ejecutado-Devengado'!N43</f>
        <v>0</v>
      </c>
      <c r="G43" s="50">
        <f>+'P3 Ejecutado-Devengado'!O43</f>
        <v>0</v>
      </c>
      <c r="H43" s="50">
        <f>+'P3 Ejecutado-Devengado'!P43</f>
        <v>0</v>
      </c>
      <c r="I43" s="50">
        <f>+'P3 Ejecutado-Devengado'!Q43</f>
        <v>0</v>
      </c>
      <c r="J43" s="50">
        <f>+'P3 Ejecutado-Devengado'!R43</f>
        <v>0</v>
      </c>
      <c r="K43" s="50">
        <f>+'P3 Ejecutado-Devengado'!S43</f>
        <v>0</v>
      </c>
      <c r="L43" s="50">
        <f>+'P3 Ejecutado-Devengado'!T43</f>
        <v>0</v>
      </c>
      <c r="M43" s="50">
        <f>+'P3 Ejecutado-Devengado'!U43</f>
        <v>0</v>
      </c>
      <c r="N43" s="50">
        <f>+'P3 Ejecutado-Devengado'!V43</f>
        <v>0</v>
      </c>
      <c r="O43" s="50">
        <f t="shared" si="1"/>
        <v>0</v>
      </c>
    </row>
    <row r="44" spans="1:15" ht="18.75" x14ac:dyDescent="0.3">
      <c r="A44" s="14" t="s">
        <v>36</v>
      </c>
      <c r="B44" s="17">
        <v>0</v>
      </c>
      <c r="C44" s="17">
        <v>0</v>
      </c>
      <c r="D44" s="17">
        <f>SUM(D45:D50)</f>
        <v>0</v>
      </c>
      <c r="E44" s="17">
        <f t="shared" ref="E44:N44" si="5">SUM(E45:E50)</f>
        <v>0</v>
      </c>
      <c r="F44" s="17">
        <f>SUM(F45:F50)</f>
        <v>0</v>
      </c>
      <c r="G44" s="17">
        <f t="shared" si="5"/>
        <v>0</v>
      </c>
      <c r="H44" s="17">
        <f t="shared" si="5"/>
        <v>0</v>
      </c>
      <c r="I44" s="17">
        <f t="shared" si="5"/>
        <v>0</v>
      </c>
      <c r="J44" s="17">
        <f t="shared" si="5"/>
        <v>0</v>
      </c>
      <c r="K44" s="17">
        <f t="shared" si="5"/>
        <v>0</v>
      </c>
      <c r="L44" s="17">
        <f t="shared" si="5"/>
        <v>0</v>
      </c>
      <c r="M44" s="17">
        <f t="shared" si="5"/>
        <v>0</v>
      </c>
      <c r="N44" s="17">
        <f t="shared" si="5"/>
        <v>0</v>
      </c>
      <c r="O44" s="17">
        <f>SUM(D44:N44)</f>
        <v>0</v>
      </c>
    </row>
    <row r="45" spans="1:15" ht="37.5" x14ac:dyDescent="0.3">
      <c r="A45" s="15" t="s">
        <v>37</v>
      </c>
      <c r="B45" s="50">
        <v>0</v>
      </c>
      <c r="C45" s="50">
        <v>0</v>
      </c>
      <c r="D45" s="50">
        <f>+'P3 Ejecutado-Devengado'!B45</f>
        <v>0</v>
      </c>
      <c r="E45" s="50">
        <f>+'P3 Ejecutado-Devengado'!M45</f>
        <v>0</v>
      </c>
      <c r="F45" s="50">
        <f>+'P3 Ejecutado-Devengado'!D45</f>
        <v>0</v>
      </c>
      <c r="G45" s="50">
        <f>+'P3 Ejecutado-Devengado'!O45</f>
        <v>0</v>
      </c>
      <c r="H45" s="50">
        <f>+'P3 Ejecutado-Devengado'!F45</f>
        <v>0</v>
      </c>
      <c r="I45" s="50">
        <f>+'P3 Ejecutado-Devengado'!Q45</f>
        <v>0</v>
      </c>
      <c r="J45" s="50">
        <f>+'P3 Ejecutado-Devengado'!H45</f>
        <v>0</v>
      </c>
      <c r="K45" s="50">
        <f>+'P3 Ejecutado-Devengado'!S45</f>
        <v>0</v>
      </c>
      <c r="L45" s="50">
        <f>+'P3 Ejecutado-Devengado'!J45</f>
        <v>0</v>
      </c>
      <c r="M45" s="50">
        <f>+'P3 Ejecutado-Devengado'!U45</f>
        <v>0</v>
      </c>
      <c r="N45" s="50">
        <f>+'P3 Ejecutado-Devengado'!L45</f>
        <v>0</v>
      </c>
      <c r="O45" s="50">
        <f t="shared" si="1"/>
        <v>0</v>
      </c>
    </row>
    <row r="46" spans="1:15" ht="37.5" x14ac:dyDescent="0.3">
      <c r="A46" s="15" t="s">
        <v>38</v>
      </c>
      <c r="B46" s="50">
        <v>0</v>
      </c>
      <c r="C46" s="50">
        <v>0</v>
      </c>
      <c r="D46" s="50">
        <f>+'P3 Ejecutado-Devengado'!B46</f>
        <v>0</v>
      </c>
      <c r="E46" s="50">
        <f>+'P3 Ejecutado-Devengado'!M46</f>
        <v>0</v>
      </c>
      <c r="F46" s="50">
        <f>+'P3 Ejecutado-Devengado'!D46</f>
        <v>0</v>
      </c>
      <c r="G46" s="50">
        <f>+'P3 Ejecutado-Devengado'!O46</f>
        <v>0</v>
      </c>
      <c r="H46" s="50">
        <f>+'P3 Ejecutado-Devengado'!F46</f>
        <v>0</v>
      </c>
      <c r="I46" s="50">
        <f>+'P3 Ejecutado-Devengado'!Q46</f>
        <v>0</v>
      </c>
      <c r="J46" s="50">
        <f>+'P3 Ejecutado-Devengado'!H46</f>
        <v>0</v>
      </c>
      <c r="K46" s="50">
        <f>+'P3 Ejecutado-Devengado'!S46</f>
        <v>0</v>
      </c>
      <c r="L46" s="50">
        <f>+'P3 Ejecutado-Devengado'!J46</f>
        <v>0</v>
      </c>
      <c r="M46" s="50">
        <f>+'P3 Ejecutado-Devengado'!U46</f>
        <v>0</v>
      </c>
      <c r="N46" s="50">
        <f>+'P3 Ejecutado-Devengado'!L46</f>
        <v>0</v>
      </c>
      <c r="O46" s="50">
        <f t="shared" si="1"/>
        <v>0</v>
      </c>
    </row>
    <row r="47" spans="1:15" ht="37.5" x14ac:dyDescent="0.3">
      <c r="A47" s="15" t="s">
        <v>39</v>
      </c>
      <c r="B47" s="50">
        <v>0</v>
      </c>
      <c r="C47" s="50">
        <v>0</v>
      </c>
      <c r="D47" s="50">
        <f>+'P3 Ejecutado-Devengado'!B47</f>
        <v>0</v>
      </c>
      <c r="E47" s="50">
        <f>+'P3 Ejecutado-Devengado'!M47</f>
        <v>0</v>
      </c>
      <c r="F47" s="50">
        <f>+'P3 Ejecutado-Devengado'!D47</f>
        <v>0</v>
      </c>
      <c r="G47" s="50">
        <f>+'P3 Ejecutado-Devengado'!O47</f>
        <v>0</v>
      </c>
      <c r="H47" s="50">
        <f>+'P3 Ejecutado-Devengado'!F47</f>
        <v>0</v>
      </c>
      <c r="I47" s="50">
        <f>+'P3 Ejecutado-Devengado'!Q47</f>
        <v>0</v>
      </c>
      <c r="J47" s="50">
        <f>+'P3 Ejecutado-Devengado'!H47</f>
        <v>0</v>
      </c>
      <c r="K47" s="50">
        <f>+'P3 Ejecutado-Devengado'!S47</f>
        <v>0</v>
      </c>
      <c r="L47" s="50">
        <f>+'P3 Ejecutado-Devengado'!J47</f>
        <v>0</v>
      </c>
      <c r="M47" s="50">
        <f>+'P3 Ejecutado-Devengado'!U47</f>
        <v>0</v>
      </c>
      <c r="N47" s="50">
        <f>+'P3 Ejecutado-Devengado'!L47</f>
        <v>0</v>
      </c>
      <c r="O47" s="50">
        <f t="shared" si="1"/>
        <v>0</v>
      </c>
    </row>
    <row r="48" spans="1:15" ht="37.5" x14ac:dyDescent="0.3">
      <c r="A48" s="15" t="s">
        <v>40</v>
      </c>
      <c r="B48" s="50">
        <v>0</v>
      </c>
      <c r="C48" s="50">
        <v>0</v>
      </c>
      <c r="D48" s="50">
        <f>+'P3 Ejecutado-Devengado'!B48</f>
        <v>0</v>
      </c>
      <c r="E48" s="50">
        <f>+'P3 Ejecutado-Devengado'!M48</f>
        <v>0</v>
      </c>
      <c r="F48" s="50">
        <f>+'P3 Ejecutado-Devengado'!D48</f>
        <v>0</v>
      </c>
      <c r="G48" s="50">
        <f>+'P3 Ejecutado-Devengado'!O48</f>
        <v>0</v>
      </c>
      <c r="H48" s="50">
        <f>+'P3 Ejecutado-Devengado'!F48</f>
        <v>0</v>
      </c>
      <c r="I48" s="50">
        <f>+'P3 Ejecutado-Devengado'!Q48</f>
        <v>0</v>
      </c>
      <c r="J48" s="50">
        <f>+'P3 Ejecutado-Devengado'!H48</f>
        <v>0</v>
      </c>
      <c r="K48" s="50">
        <f>+'P3 Ejecutado-Devengado'!S48</f>
        <v>0</v>
      </c>
      <c r="L48" s="50">
        <f>+'P3 Ejecutado-Devengado'!J48</f>
        <v>0</v>
      </c>
      <c r="M48" s="50">
        <f>+'P3 Ejecutado-Devengado'!U48</f>
        <v>0</v>
      </c>
      <c r="N48" s="50">
        <f>+'P3 Ejecutado-Devengado'!L48</f>
        <v>0</v>
      </c>
      <c r="O48" s="50">
        <f t="shared" si="1"/>
        <v>0</v>
      </c>
    </row>
    <row r="49" spans="1:15" ht="37.5" x14ac:dyDescent="0.3">
      <c r="A49" s="15" t="s">
        <v>41</v>
      </c>
      <c r="B49" s="50">
        <v>0</v>
      </c>
      <c r="C49" s="50">
        <v>0</v>
      </c>
      <c r="D49" s="50">
        <f>+'P3 Ejecutado-Devengado'!B49</f>
        <v>0</v>
      </c>
      <c r="E49" s="50">
        <f>+'P3 Ejecutado-Devengado'!M49</f>
        <v>0</v>
      </c>
      <c r="F49" s="50">
        <f>+'P3 Ejecutado-Devengado'!D49</f>
        <v>0</v>
      </c>
      <c r="G49" s="50">
        <f>+'P3 Ejecutado-Devengado'!O49</f>
        <v>0</v>
      </c>
      <c r="H49" s="50">
        <f>+'P3 Ejecutado-Devengado'!F49</f>
        <v>0</v>
      </c>
      <c r="I49" s="50">
        <f>+'P3 Ejecutado-Devengado'!Q49</f>
        <v>0</v>
      </c>
      <c r="J49" s="50">
        <f>+'P3 Ejecutado-Devengado'!H49</f>
        <v>0</v>
      </c>
      <c r="K49" s="50">
        <f>+'P3 Ejecutado-Devengado'!S49</f>
        <v>0</v>
      </c>
      <c r="L49" s="50">
        <f>+'P3 Ejecutado-Devengado'!J49</f>
        <v>0</v>
      </c>
      <c r="M49" s="50">
        <f>+'P3 Ejecutado-Devengado'!U49</f>
        <v>0</v>
      </c>
      <c r="N49" s="50">
        <f>+'P3 Ejecutado-Devengado'!L49</f>
        <v>0</v>
      </c>
      <c r="O49" s="50">
        <f t="shared" si="1"/>
        <v>0</v>
      </c>
    </row>
    <row r="50" spans="1:15" ht="37.5" x14ac:dyDescent="0.3">
      <c r="A50" s="15" t="s">
        <v>42</v>
      </c>
      <c r="B50" s="50">
        <v>0</v>
      </c>
      <c r="C50" s="50">
        <v>0</v>
      </c>
      <c r="D50" s="50">
        <f>+'P3 Ejecutado-Devengado'!B50</f>
        <v>0</v>
      </c>
      <c r="E50" s="50">
        <f>+'P3 Ejecutado-Devengado'!M50</f>
        <v>0</v>
      </c>
      <c r="F50" s="50">
        <f>+'P3 Ejecutado-Devengado'!D50</f>
        <v>0</v>
      </c>
      <c r="G50" s="50">
        <f>+'P3 Ejecutado-Devengado'!O50</f>
        <v>0</v>
      </c>
      <c r="H50" s="50">
        <f>+'P3 Ejecutado-Devengado'!F50</f>
        <v>0</v>
      </c>
      <c r="I50" s="50">
        <f>+'P3 Ejecutado-Devengado'!Q50</f>
        <v>0</v>
      </c>
      <c r="J50" s="50">
        <f>+'P3 Ejecutado-Devengado'!H50</f>
        <v>0</v>
      </c>
      <c r="K50" s="50">
        <f>+'P3 Ejecutado-Devengado'!S50</f>
        <v>0</v>
      </c>
      <c r="L50" s="50">
        <f>+'P3 Ejecutado-Devengado'!J50</f>
        <v>0</v>
      </c>
      <c r="M50" s="50">
        <f>+'P3 Ejecutado-Devengado'!U50</f>
        <v>0</v>
      </c>
      <c r="N50" s="50">
        <f>+'P3 Ejecutado-Devengado'!L50</f>
        <v>0</v>
      </c>
      <c r="O50" s="50">
        <f t="shared" si="1"/>
        <v>0</v>
      </c>
    </row>
    <row r="51" spans="1:15" ht="18.75" x14ac:dyDescent="0.3">
      <c r="A51" s="14" t="s">
        <v>43</v>
      </c>
      <c r="B51" s="17">
        <v>15311373</v>
      </c>
      <c r="C51" s="17">
        <f>+C52+C53+C56+C57+C59+C55+C60</f>
        <v>75311373</v>
      </c>
      <c r="D51" s="17">
        <f>SUM(D52:D60)</f>
        <v>0</v>
      </c>
      <c r="E51" s="17">
        <f t="shared" ref="E51:N51" si="6">SUM(E52:E60)</f>
        <v>0</v>
      </c>
      <c r="F51" s="17">
        <f t="shared" si="6"/>
        <v>0</v>
      </c>
      <c r="G51" s="17">
        <f t="shared" si="6"/>
        <v>0</v>
      </c>
      <c r="H51" s="17">
        <f t="shared" si="6"/>
        <v>100848.41</v>
      </c>
      <c r="I51" s="17">
        <f t="shared" si="6"/>
        <v>0</v>
      </c>
      <c r="J51" s="17">
        <f t="shared" si="6"/>
        <v>65231.19</v>
      </c>
      <c r="K51" s="17">
        <f t="shared" si="6"/>
        <v>2266333.31</v>
      </c>
      <c r="L51" s="17">
        <f t="shared" si="6"/>
        <v>127204</v>
      </c>
      <c r="M51" s="17">
        <f t="shared" si="6"/>
        <v>267839.27</v>
      </c>
      <c r="N51" s="17">
        <f t="shared" si="6"/>
        <v>0</v>
      </c>
      <c r="O51" s="17">
        <f>SUM(D51:N51)</f>
        <v>2827456.18</v>
      </c>
    </row>
    <row r="52" spans="1:15" ht="18.75" x14ac:dyDescent="0.3">
      <c r="A52" s="15" t="s">
        <v>44</v>
      </c>
      <c r="B52" s="50">
        <v>10337513</v>
      </c>
      <c r="C52" s="50">
        <v>46935513</v>
      </c>
      <c r="D52" s="50">
        <f>+'P3 Ejecutado-Devengado'!B52</f>
        <v>0</v>
      </c>
      <c r="E52" s="50">
        <f>+'P3 Ejecutado-Devengado'!M52</f>
        <v>0</v>
      </c>
      <c r="F52" s="50">
        <f>+'P3 Ejecutado-Devengado'!N52</f>
        <v>0</v>
      </c>
      <c r="G52" s="50">
        <f>+'P3 Ejecutado-Devengado'!O52</f>
        <v>0</v>
      </c>
      <c r="H52" s="50">
        <f>+'P3 Ejecutado-Devengado'!P52</f>
        <v>0</v>
      </c>
      <c r="I52" s="50">
        <f>+'P3 Ejecutado-Devengado'!Q52</f>
        <v>0</v>
      </c>
      <c r="J52" s="50">
        <f>+'P3 Ejecutado-Devengado'!R52</f>
        <v>65231.19</v>
      </c>
      <c r="K52" s="50">
        <f>+'P3 Ejecutado-Devengado'!S52</f>
        <v>0</v>
      </c>
      <c r="L52" s="50">
        <f>+'P3 Ejecutado-Devengado'!T52</f>
        <v>0</v>
      </c>
      <c r="M52" s="50">
        <f>+'P3 Ejecutado-Devengado'!U52</f>
        <v>267839.27</v>
      </c>
      <c r="N52" s="50">
        <f>+'P3 Ejecutado-Devengado'!V52</f>
        <v>0</v>
      </c>
      <c r="O52" s="50">
        <f t="shared" si="1"/>
        <v>333070.46000000002</v>
      </c>
    </row>
    <row r="53" spans="1:15" ht="37.5" x14ac:dyDescent="0.3">
      <c r="A53" s="15" t="s">
        <v>45</v>
      </c>
      <c r="B53" s="50">
        <v>368160</v>
      </c>
      <c r="C53" s="50">
        <v>968160</v>
      </c>
      <c r="D53" s="50">
        <f>+'P3 Ejecutado-Devengado'!B53</f>
        <v>0</v>
      </c>
      <c r="E53" s="50">
        <f>+'P3 Ejecutado-Devengado'!M53</f>
        <v>0</v>
      </c>
      <c r="F53" s="50">
        <f>+'P3 Ejecutado-Devengado'!N53</f>
        <v>0</v>
      </c>
      <c r="G53" s="50">
        <f>+'P3 Ejecutado-Devengado'!O53</f>
        <v>0</v>
      </c>
      <c r="H53" s="50">
        <f>+'P3 Ejecutado-Devengado'!P53</f>
        <v>0</v>
      </c>
      <c r="I53" s="50">
        <f>+'P3 Ejecutado-Devengado'!Q53</f>
        <v>0</v>
      </c>
      <c r="J53" s="50">
        <f>+'P3 Ejecutado-Devengado'!R53</f>
        <v>0</v>
      </c>
      <c r="K53" s="50">
        <f>+'P3 Ejecutado-Devengado'!S53</f>
        <v>0</v>
      </c>
      <c r="L53" s="50">
        <f>+'P3 Ejecutado-Devengado'!T53</f>
        <v>0</v>
      </c>
      <c r="M53" s="50">
        <f>+'P3 Ejecutado-Devengado'!U53</f>
        <v>0</v>
      </c>
      <c r="N53" s="50">
        <f>+'P3 Ejecutado-Devengado'!V53</f>
        <v>0</v>
      </c>
      <c r="O53" s="50">
        <f t="shared" si="1"/>
        <v>0</v>
      </c>
    </row>
    <row r="54" spans="1:15" ht="37.5" x14ac:dyDescent="0.3">
      <c r="A54" s="15" t="s">
        <v>46</v>
      </c>
      <c r="B54" s="50">
        <v>0</v>
      </c>
      <c r="C54" s="50">
        <v>0</v>
      </c>
      <c r="D54" s="50">
        <f>+'P3 Ejecutado-Devengado'!B54</f>
        <v>0</v>
      </c>
      <c r="E54" s="50">
        <f>+'P3 Ejecutado-Devengado'!M54</f>
        <v>0</v>
      </c>
      <c r="F54" s="50">
        <f>+'P3 Ejecutado-Devengado'!N54</f>
        <v>0</v>
      </c>
      <c r="G54" s="50">
        <f>+'P3 Ejecutado-Devengado'!O54</f>
        <v>0</v>
      </c>
      <c r="H54" s="50">
        <f>+'P3 Ejecutado-Devengado'!P54</f>
        <v>0</v>
      </c>
      <c r="I54" s="50">
        <f>+'P3 Ejecutado-Devengado'!Q54</f>
        <v>0</v>
      </c>
      <c r="J54" s="50">
        <f>+'P3 Ejecutado-Devengado'!R54</f>
        <v>0</v>
      </c>
      <c r="K54" s="50">
        <f>+'P3 Ejecutado-Devengado'!S54</f>
        <v>0</v>
      </c>
      <c r="L54" s="50">
        <f>+'P3 Ejecutado-Devengado'!T54</f>
        <v>0</v>
      </c>
      <c r="M54" s="50">
        <f>+'P3 Ejecutado-Devengado'!U54</f>
        <v>0</v>
      </c>
      <c r="N54" s="50">
        <f>+'P3 Ejecutado-Devengado'!V54</f>
        <v>0</v>
      </c>
      <c r="O54" s="50">
        <f t="shared" si="1"/>
        <v>0</v>
      </c>
    </row>
    <row r="55" spans="1:15" ht="37.5" x14ac:dyDescent="0.3">
      <c r="A55" s="15" t="s">
        <v>47</v>
      </c>
      <c r="B55" s="50">
        <v>0</v>
      </c>
      <c r="C55" s="50">
        <v>14379000</v>
      </c>
      <c r="D55" s="50">
        <f>+'P3 Ejecutado-Devengado'!B55</f>
        <v>0</v>
      </c>
      <c r="E55" s="50">
        <f>+'P3 Ejecutado-Devengado'!M55</f>
        <v>0</v>
      </c>
      <c r="F55" s="50">
        <f>+'P3 Ejecutado-Devengado'!N55</f>
        <v>0</v>
      </c>
      <c r="G55" s="50">
        <f>+'P3 Ejecutado-Devengado'!O55</f>
        <v>0</v>
      </c>
      <c r="H55" s="50">
        <f>+'P3 Ejecutado-Devengado'!P55</f>
        <v>0</v>
      </c>
      <c r="I55" s="50">
        <f>+'P3 Ejecutado-Devengado'!Q55</f>
        <v>0</v>
      </c>
      <c r="J55" s="50">
        <f>+'P3 Ejecutado-Devengado'!R55</f>
        <v>0</v>
      </c>
      <c r="K55" s="50">
        <f>+'P3 Ejecutado-Devengado'!S55</f>
        <v>0</v>
      </c>
      <c r="L55" s="50">
        <f>+'P3 Ejecutado-Devengado'!T55</f>
        <v>0</v>
      </c>
      <c r="M55" s="50">
        <f>+'P3 Ejecutado-Devengado'!U55</f>
        <v>0</v>
      </c>
      <c r="N55" s="50">
        <f>+'P3 Ejecutado-Devengado'!V55</f>
        <v>0</v>
      </c>
      <c r="O55" s="50">
        <f t="shared" si="1"/>
        <v>0</v>
      </c>
    </row>
    <row r="56" spans="1:15" ht="37.5" x14ac:dyDescent="0.3">
      <c r="A56" s="15" t="s">
        <v>48</v>
      </c>
      <c r="B56" s="50">
        <v>4155700</v>
      </c>
      <c r="C56" s="50">
        <v>8184700</v>
      </c>
      <c r="D56" s="50">
        <f>+'P3 Ejecutado-Devengado'!B56</f>
        <v>0</v>
      </c>
      <c r="E56" s="50">
        <f>+'P3 Ejecutado-Devengado'!M56</f>
        <v>0</v>
      </c>
      <c r="F56" s="50">
        <f>+'P3 Ejecutado-Devengado'!N56</f>
        <v>0</v>
      </c>
      <c r="G56" s="50">
        <f>+'P3 Ejecutado-Devengado'!O56</f>
        <v>0</v>
      </c>
      <c r="H56" s="50">
        <f>+'P3 Ejecutado-Devengado'!P56</f>
        <v>100848.41</v>
      </c>
      <c r="I56" s="50">
        <f>+'P3 Ejecutado-Devengado'!Q56</f>
        <v>0</v>
      </c>
      <c r="J56" s="50">
        <f>+'P3 Ejecutado-Devengado'!R56</f>
        <v>0</v>
      </c>
      <c r="K56" s="50">
        <f>+'P3 Ejecutado-Devengado'!S56</f>
        <v>1107632.31</v>
      </c>
      <c r="L56" s="50">
        <f>+'P3 Ejecutado-Devengado'!T56</f>
        <v>127204</v>
      </c>
      <c r="M56" s="50">
        <f>+'P3 Ejecutado-Devengado'!U56</f>
        <v>0</v>
      </c>
      <c r="N56" s="50">
        <f>+'P3 Ejecutado-Devengado'!V56</f>
        <v>0</v>
      </c>
      <c r="O56" s="50">
        <f t="shared" si="1"/>
        <v>1335684.72</v>
      </c>
    </row>
    <row r="57" spans="1:15" ht="18.75" x14ac:dyDescent="0.3">
      <c r="A57" s="15" t="s">
        <v>49</v>
      </c>
      <c r="B57" s="50">
        <v>400000</v>
      </c>
      <c r="C57" s="50">
        <v>3355000</v>
      </c>
      <c r="D57" s="50">
        <f>+'P3 Ejecutado-Devengado'!B57</f>
        <v>0</v>
      </c>
      <c r="E57" s="50">
        <f>+'P3 Ejecutado-Devengado'!M57</f>
        <v>0</v>
      </c>
      <c r="F57" s="50">
        <f>+'P3 Ejecutado-Devengado'!N57</f>
        <v>0</v>
      </c>
      <c r="G57" s="50">
        <f>+'P3 Ejecutado-Devengado'!O57</f>
        <v>0</v>
      </c>
      <c r="H57" s="50">
        <f>+'P3 Ejecutado-Devengado'!P57</f>
        <v>0</v>
      </c>
      <c r="I57" s="50">
        <f>+'P3 Ejecutado-Devengado'!Q57</f>
        <v>0</v>
      </c>
      <c r="J57" s="50">
        <f>+'P3 Ejecutado-Devengado'!R57</f>
        <v>0</v>
      </c>
      <c r="K57" s="50">
        <f>+'P3 Ejecutado-Devengado'!S57</f>
        <v>920400</v>
      </c>
      <c r="L57" s="50">
        <f>+'P3 Ejecutado-Devengado'!T57</f>
        <v>0</v>
      </c>
      <c r="M57" s="50">
        <f>+'P3 Ejecutado-Devengado'!U57</f>
        <v>0</v>
      </c>
      <c r="N57" s="50">
        <f>+'P3 Ejecutado-Devengado'!V57</f>
        <v>0</v>
      </c>
      <c r="O57" s="50">
        <f t="shared" si="1"/>
        <v>920400</v>
      </c>
    </row>
    <row r="58" spans="1:15" ht="18.75" x14ac:dyDescent="0.3">
      <c r="A58" s="15" t="s">
        <v>50</v>
      </c>
      <c r="B58" s="50">
        <v>0</v>
      </c>
      <c r="C58" s="50">
        <v>0</v>
      </c>
      <c r="D58" s="50">
        <f>+'P3 Ejecutado-Devengado'!B58</f>
        <v>0</v>
      </c>
      <c r="E58" s="50">
        <f>+'P3 Ejecutado-Devengado'!M58</f>
        <v>0</v>
      </c>
      <c r="F58" s="50">
        <f>+'P3 Ejecutado-Devengado'!N58</f>
        <v>0</v>
      </c>
      <c r="G58" s="50">
        <f>+'P3 Ejecutado-Devengado'!O58</f>
        <v>0</v>
      </c>
      <c r="H58" s="50">
        <f>+'P3 Ejecutado-Devengado'!P58</f>
        <v>0</v>
      </c>
      <c r="I58" s="50">
        <f>+'P3 Ejecutado-Devengado'!Q58</f>
        <v>0</v>
      </c>
      <c r="J58" s="50">
        <f>+'P3 Ejecutado-Devengado'!R58</f>
        <v>0</v>
      </c>
      <c r="K58" s="50">
        <f>+'P3 Ejecutado-Devengado'!S58</f>
        <v>0</v>
      </c>
      <c r="L58" s="50">
        <f>+'P3 Ejecutado-Devengado'!T58</f>
        <v>0</v>
      </c>
      <c r="M58" s="50">
        <f>+'P3 Ejecutado-Devengado'!U58</f>
        <v>0</v>
      </c>
      <c r="N58" s="50">
        <f>+'P3 Ejecutado-Devengado'!V58</f>
        <v>0</v>
      </c>
      <c r="O58" s="50">
        <f t="shared" si="1"/>
        <v>0</v>
      </c>
    </row>
    <row r="59" spans="1:15" ht="18.75" x14ac:dyDescent="0.3">
      <c r="A59" s="15" t="s">
        <v>51</v>
      </c>
      <c r="B59" s="50">
        <v>50000</v>
      </c>
      <c r="C59" s="50">
        <v>289000</v>
      </c>
      <c r="D59" s="50">
        <f>+'P3 Ejecutado-Devengado'!B59</f>
        <v>0</v>
      </c>
      <c r="E59" s="50">
        <f>+'P3 Ejecutado-Devengado'!M59</f>
        <v>0</v>
      </c>
      <c r="F59" s="50">
        <f>+'P3 Ejecutado-Devengado'!N59</f>
        <v>0</v>
      </c>
      <c r="G59" s="50">
        <f>+'P3 Ejecutado-Devengado'!O59</f>
        <v>0</v>
      </c>
      <c r="H59" s="50">
        <f>+'P3 Ejecutado-Devengado'!P59</f>
        <v>0</v>
      </c>
      <c r="I59" s="50">
        <f>+'P3 Ejecutado-Devengado'!Q59</f>
        <v>0</v>
      </c>
      <c r="J59" s="50">
        <f>+'P3 Ejecutado-Devengado'!R59</f>
        <v>0</v>
      </c>
      <c r="K59" s="50">
        <f>+'P3 Ejecutado-Devengado'!S59</f>
        <v>238301</v>
      </c>
      <c r="L59" s="50">
        <f>+'P3 Ejecutado-Devengado'!T59</f>
        <v>0</v>
      </c>
      <c r="M59" s="50">
        <f>+'P3 Ejecutado-Devengado'!U59</f>
        <v>0</v>
      </c>
      <c r="N59" s="50">
        <f>+'P3 Ejecutado-Devengado'!V59</f>
        <v>0</v>
      </c>
      <c r="O59" s="50">
        <f t="shared" si="1"/>
        <v>238301</v>
      </c>
    </row>
    <row r="60" spans="1:15" ht="37.5" x14ac:dyDescent="0.3">
      <c r="A60" s="15" t="s">
        <v>52</v>
      </c>
      <c r="B60" s="50">
        <v>0</v>
      </c>
      <c r="C60" s="50">
        <v>1200000</v>
      </c>
      <c r="D60" s="50">
        <f>+'P3 Ejecutado-Devengado'!B60</f>
        <v>0</v>
      </c>
      <c r="E60" s="50">
        <f>+'P3 Ejecutado-Devengado'!M60</f>
        <v>0</v>
      </c>
      <c r="F60" s="50">
        <f>+'P3 Ejecutado-Devengado'!N60</f>
        <v>0</v>
      </c>
      <c r="G60" s="50">
        <f>+'P3 Ejecutado-Devengado'!O60</f>
        <v>0</v>
      </c>
      <c r="H60" s="50">
        <f>+'P3 Ejecutado-Devengado'!P60</f>
        <v>0</v>
      </c>
      <c r="I60" s="50">
        <f>+'P3 Ejecutado-Devengado'!Q60</f>
        <v>0</v>
      </c>
      <c r="J60" s="50">
        <f>+'P3 Ejecutado-Devengado'!R60</f>
        <v>0</v>
      </c>
      <c r="K60" s="50">
        <f>+'P3 Ejecutado-Devengado'!S60</f>
        <v>0</v>
      </c>
      <c r="L60" s="50">
        <f>+'P3 Ejecutado-Devengado'!T60</f>
        <v>0</v>
      </c>
      <c r="M60" s="50">
        <f>+'P3 Ejecutado-Devengado'!U60</f>
        <v>0</v>
      </c>
      <c r="N60" s="50">
        <f>+'P3 Ejecutado-Devengado'!V60</f>
        <v>0</v>
      </c>
      <c r="O60" s="50">
        <f t="shared" si="1"/>
        <v>0</v>
      </c>
    </row>
    <row r="61" spans="1:15" ht="18.75" x14ac:dyDescent="0.3">
      <c r="A61" s="14" t="s">
        <v>53</v>
      </c>
      <c r="B61" s="17">
        <v>0</v>
      </c>
      <c r="C61" s="17">
        <f>+C62+C63</f>
        <v>57600000</v>
      </c>
      <c r="D61" s="17">
        <f>SUM(D62:D65)</f>
        <v>0</v>
      </c>
      <c r="E61" s="17">
        <f t="shared" ref="E61:N61" si="7">SUM(E62:E65)</f>
        <v>0</v>
      </c>
      <c r="F61" s="17">
        <f t="shared" si="7"/>
        <v>10549757.619999999</v>
      </c>
      <c r="G61" s="17">
        <f t="shared" si="7"/>
        <v>7477642.7300000004</v>
      </c>
      <c r="H61" s="17">
        <f t="shared" si="7"/>
        <v>0</v>
      </c>
      <c r="I61" s="17">
        <f t="shared" si="7"/>
        <v>0</v>
      </c>
      <c r="J61" s="17">
        <f t="shared" si="7"/>
        <v>11930376.449999999</v>
      </c>
      <c r="K61" s="17">
        <f t="shared" si="7"/>
        <v>560946.27</v>
      </c>
      <c r="L61" s="17">
        <f t="shared" si="7"/>
        <v>915127.96</v>
      </c>
      <c r="M61" s="17">
        <f t="shared" si="7"/>
        <v>0</v>
      </c>
      <c r="N61" s="17">
        <f t="shared" si="7"/>
        <v>16567497.039999999</v>
      </c>
      <c r="O61" s="17">
        <f>SUM(D61:N61)</f>
        <v>48001348.07</v>
      </c>
    </row>
    <row r="62" spans="1:15" ht="18.75" x14ac:dyDescent="0.3">
      <c r="A62" s="15" t="s">
        <v>54</v>
      </c>
      <c r="B62" s="50">
        <v>0</v>
      </c>
      <c r="C62" s="50">
        <v>47600000</v>
      </c>
      <c r="D62" s="50">
        <f>'P3 Ejecutado-Devengado'!B62</f>
        <v>0</v>
      </c>
      <c r="E62" s="50">
        <f>+'P3 Ejecutado-Devengado'!M62</f>
        <v>0</v>
      </c>
      <c r="F62" s="50">
        <f>+'P3 Ejecutado-Devengado'!N62</f>
        <v>10549757.619999999</v>
      </c>
      <c r="G62" s="50">
        <f>+'P3 Ejecutado-Devengado'!O62</f>
        <v>7477642.7300000004</v>
      </c>
      <c r="H62" s="50">
        <f>+'P3 Ejecutado-Devengado'!P62</f>
        <v>0</v>
      </c>
      <c r="I62" s="50">
        <f>+'P3 Ejecutado-Devengado'!Q62</f>
        <v>0</v>
      </c>
      <c r="J62" s="50">
        <f>+'P3 Ejecutado-Devengado'!R62</f>
        <v>11930376.449999999</v>
      </c>
      <c r="K62" s="50">
        <f>+'P3 Ejecutado-Devengado'!S62</f>
        <v>0</v>
      </c>
      <c r="L62" s="50">
        <f>+'P3 Ejecutado-Devengado'!T62</f>
        <v>0</v>
      </c>
      <c r="M62" s="50">
        <f>+'P3 Ejecutado-Devengado'!U62</f>
        <v>0</v>
      </c>
      <c r="N62" s="50">
        <f>+'P3 Ejecutado-Devengado'!V62</f>
        <v>16567497.039999999</v>
      </c>
      <c r="O62" s="50">
        <f t="shared" si="1"/>
        <v>46525273.840000004</v>
      </c>
    </row>
    <row r="63" spans="1:15" ht="18.75" x14ac:dyDescent="0.3">
      <c r="A63" s="15" t="s">
        <v>55</v>
      </c>
      <c r="B63" s="50">
        <v>0</v>
      </c>
      <c r="C63" s="50">
        <v>10000000</v>
      </c>
      <c r="D63" s="50">
        <f>'P3 Ejecutado-Devengado'!B63</f>
        <v>0</v>
      </c>
      <c r="E63" s="50">
        <f>+'P3 Ejecutado-Devengado'!M63</f>
        <v>0</v>
      </c>
      <c r="F63" s="50">
        <f>+'P3 Ejecutado-Devengado'!N63</f>
        <v>0</v>
      </c>
      <c r="G63" s="50">
        <f>+'P3 Ejecutado-Devengado'!O63</f>
        <v>0</v>
      </c>
      <c r="H63" s="50">
        <f>+'P3 Ejecutado-Devengado'!P63</f>
        <v>0</v>
      </c>
      <c r="I63" s="50">
        <f>+'P3 Ejecutado-Devengado'!Q63</f>
        <v>0</v>
      </c>
      <c r="J63" s="50">
        <f>+'P3 Ejecutado-Devengado'!R63</f>
        <v>0</v>
      </c>
      <c r="K63" s="50">
        <f>+'P3 Ejecutado-Devengado'!S63</f>
        <v>560946.27</v>
      </c>
      <c r="L63" s="50">
        <f>+'P3 Ejecutado-Devengado'!T63</f>
        <v>915127.96</v>
      </c>
      <c r="M63" s="50">
        <f>+'P3 Ejecutado-Devengado'!U63</f>
        <v>0</v>
      </c>
      <c r="N63" s="50">
        <f>+'P3 Ejecutado-Devengado'!V63</f>
        <v>0</v>
      </c>
      <c r="O63" s="50">
        <f t="shared" si="1"/>
        <v>1476074.23</v>
      </c>
    </row>
    <row r="64" spans="1:15" ht="37.5" x14ac:dyDescent="0.3">
      <c r="A64" s="15" t="s">
        <v>56</v>
      </c>
      <c r="B64" s="50">
        <v>0</v>
      </c>
      <c r="C64" s="50">
        <v>0</v>
      </c>
      <c r="D64" s="50">
        <f>'P3 Ejecutado-Devengado'!B64</f>
        <v>0</v>
      </c>
      <c r="E64" s="50">
        <f>+'P3 Ejecutado-Devengado'!M64</f>
        <v>0</v>
      </c>
      <c r="F64" s="50">
        <f>+'P3 Ejecutado-Devengado'!N64</f>
        <v>0</v>
      </c>
      <c r="G64" s="50">
        <f>+'P3 Ejecutado-Devengado'!O64</f>
        <v>0</v>
      </c>
      <c r="H64" s="50">
        <f>+'P3 Ejecutado-Devengado'!P64</f>
        <v>0</v>
      </c>
      <c r="I64" s="50">
        <f>+'P3 Ejecutado-Devengado'!Q64</f>
        <v>0</v>
      </c>
      <c r="J64" s="50">
        <f>+'P3 Ejecutado-Devengado'!R64</f>
        <v>0</v>
      </c>
      <c r="K64" s="50">
        <f>+'P3 Ejecutado-Devengado'!S64</f>
        <v>0</v>
      </c>
      <c r="L64" s="50">
        <f>+'P3 Ejecutado-Devengado'!T64</f>
        <v>0</v>
      </c>
      <c r="M64" s="50">
        <f>+'P3 Ejecutado-Devengado'!U64</f>
        <v>0</v>
      </c>
      <c r="N64" s="50">
        <f>+'P3 Ejecutado-Devengado'!V64</f>
        <v>0</v>
      </c>
      <c r="O64" s="50">
        <f t="shared" si="1"/>
        <v>0</v>
      </c>
    </row>
    <row r="65" spans="1:15" ht="56.25" x14ac:dyDescent="0.3">
      <c r="A65" s="15" t="s">
        <v>57</v>
      </c>
      <c r="B65" s="50">
        <v>0</v>
      </c>
      <c r="C65" s="50">
        <v>0</v>
      </c>
      <c r="D65" s="50">
        <f>'P3 Ejecutado-Devengado'!B65</f>
        <v>0</v>
      </c>
      <c r="E65" s="50">
        <f>+'P3 Ejecutado-Devengado'!M65</f>
        <v>0</v>
      </c>
      <c r="F65" s="50">
        <f>+'P3 Ejecutado-Devengado'!N65</f>
        <v>0</v>
      </c>
      <c r="G65" s="50">
        <f>+'P3 Ejecutado-Devengado'!O65</f>
        <v>0</v>
      </c>
      <c r="H65" s="50">
        <f>+'P3 Ejecutado-Devengado'!P65</f>
        <v>0</v>
      </c>
      <c r="I65" s="50">
        <f>+'P3 Ejecutado-Devengado'!Q65</f>
        <v>0</v>
      </c>
      <c r="J65" s="50">
        <f>+'P3 Ejecutado-Devengado'!R65</f>
        <v>0</v>
      </c>
      <c r="K65" s="50">
        <f>+'P3 Ejecutado-Devengado'!S65</f>
        <v>0</v>
      </c>
      <c r="L65" s="50">
        <f>+'P3 Ejecutado-Devengado'!T65</f>
        <v>0</v>
      </c>
      <c r="M65" s="50">
        <f>+'P3 Ejecutado-Devengado'!U65</f>
        <v>0</v>
      </c>
      <c r="N65" s="50">
        <f>+'P3 Ejecutado-Devengado'!V65</f>
        <v>0</v>
      </c>
      <c r="O65" s="50">
        <f t="shared" si="1"/>
        <v>0</v>
      </c>
    </row>
    <row r="66" spans="1:15" ht="37.5" x14ac:dyDescent="0.3">
      <c r="A66" s="14" t="s">
        <v>58</v>
      </c>
      <c r="B66" s="17">
        <v>0</v>
      </c>
      <c r="C66" s="17">
        <v>0</v>
      </c>
      <c r="D66" s="17">
        <f>SUM(D67:D68)</f>
        <v>0</v>
      </c>
      <c r="E66" s="17">
        <f t="shared" ref="E66:N66" si="8">SUM(E67:E68)</f>
        <v>0</v>
      </c>
      <c r="F66" s="17">
        <f t="shared" si="8"/>
        <v>0</v>
      </c>
      <c r="G66" s="17">
        <f t="shared" si="8"/>
        <v>0</v>
      </c>
      <c r="H66" s="17">
        <f t="shared" si="8"/>
        <v>0</v>
      </c>
      <c r="I66" s="17">
        <f t="shared" si="8"/>
        <v>0</v>
      </c>
      <c r="J66" s="17">
        <f t="shared" si="8"/>
        <v>0</v>
      </c>
      <c r="K66" s="17">
        <f t="shared" si="8"/>
        <v>0</v>
      </c>
      <c r="L66" s="17">
        <f t="shared" si="8"/>
        <v>0</v>
      </c>
      <c r="M66" s="17">
        <f t="shared" si="8"/>
        <v>0</v>
      </c>
      <c r="N66" s="17">
        <f t="shared" si="8"/>
        <v>0</v>
      </c>
      <c r="O66" s="17">
        <f>SUM(D66:N66)</f>
        <v>0</v>
      </c>
    </row>
    <row r="67" spans="1:15" ht="18.75" x14ac:dyDescent="0.3">
      <c r="A67" s="15" t="s">
        <v>59</v>
      </c>
      <c r="B67" s="50">
        <v>0</v>
      </c>
      <c r="C67" s="50">
        <v>0</v>
      </c>
      <c r="D67" s="50">
        <f>+'P3 Ejecutado-Devengado'!B67</f>
        <v>0</v>
      </c>
      <c r="E67" s="50">
        <f>+'P3 Ejecutado-Devengado'!M67</f>
        <v>0</v>
      </c>
      <c r="F67" s="50">
        <f>+'P3 Ejecutado-Devengado'!N67</f>
        <v>0</v>
      </c>
      <c r="G67" s="50">
        <f>+'P3 Ejecutado-Devengado'!O67</f>
        <v>0</v>
      </c>
      <c r="H67" s="50">
        <f>+'P3 Ejecutado-Devengado'!P67</f>
        <v>0</v>
      </c>
      <c r="I67" s="50">
        <f>+'P3 Ejecutado-Devengado'!Q67</f>
        <v>0</v>
      </c>
      <c r="J67" s="50">
        <f>+'P3 Ejecutado-Devengado'!R67</f>
        <v>0</v>
      </c>
      <c r="K67" s="50">
        <f>+'P3 Ejecutado-Devengado'!S67</f>
        <v>0</v>
      </c>
      <c r="L67" s="50">
        <f>+'P3 Ejecutado-Devengado'!T67</f>
        <v>0</v>
      </c>
      <c r="M67" s="50">
        <f>+'P3 Ejecutado-Devengado'!U67</f>
        <v>0</v>
      </c>
      <c r="N67" s="50">
        <f>+'P3 Ejecutado-Devengado'!V67</f>
        <v>0</v>
      </c>
      <c r="O67" s="50">
        <f t="shared" si="1"/>
        <v>0</v>
      </c>
    </row>
    <row r="68" spans="1:15" ht="37.5" x14ac:dyDescent="0.3">
      <c r="A68" s="15" t="s">
        <v>60</v>
      </c>
      <c r="B68" s="50">
        <v>0</v>
      </c>
      <c r="C68" s="50">
        <v>0</v>
      </c>
      <c r="D68" s="50">
        <f>+'P3 Ejecutado-Devengado'!B68</f>
        <v>0</v>
      </c>
      <c r="E68" s="50">
        <f>+'P3 Ejecutado-Devengado'!M68</f>
        <v>0</v>
      </c>
      <c r="F68" s="50">
        <f>+'P3 Ejecutado-Devengado'!N68</f>
        <v>0</v>
      </c>
      <c r="G68" s="50">
        <f>+'P3 Ejecutado-Devengado'!O68</f>
        <v>0</v>
      </c>
      <c r="H68" s="50">
        <f>+'P3 Ejecutado-Devengado'!P68</f>
        <v>0</v>
      </c>
      <c r="I68" s="50">
        <f>+'P3 Ejecutado-Devengado'!Q68</f>
        <v>0</v>
      </c>
      <c r="J68" s="50">
        <f>+'P3 Ejecutado-Devengado'!R68</f>
        <v>0</v>
      </c>
      <c r="K68" s="50">
        <f>+'P3 Ejecutado-Devengado'!S68</f>
        <v>0</v>
      </c>
      <c r="L68" s="50">
        <f>+'P3 Ejecutado-Devengado'!T68</f>
        <v>0</v>
      </c>
      <c r="M68" s="50">
        <f>+'P3 Ejecutado-Devengado'!U68</f>
        <v>0</v>
      </c>
      <c r="N68" s="50">
        <f>+'P3 Ejecutado-Devengado'!V68</f>
        <v>0</v>
      </c>
      <c r="O68" s="50">
        <f t="shared" si="1"/>
        <v>0</v>
      </c>
    </row>
    <row r="69" spans="1:15" ht="18.75" x14ac:dyDescent="0.3">
      <c r="A69" s="14" t="s">
        <v>61</v>
      </c>
      <c r="B69" s="17">
        <v>0</v>
      </c>
      <c r="C69" s="17">
        <v>0</v>
      </c>
      <c r="D69" s="17">
        <f>SUM(D70:D72)</f>
        <v>0</v>
      </c>
      <c r="E69" s="17">
        <f t="shared" ref="E69:N69" si="9">SUM(E70:E72)</f>
        <v>0</v>
      </c>
      <c r="F69" s="17">
        <f t="shared" si="9"/>
        <v>0</v>
      </c>
      <c r="G69" s="17">
        <f t="shared" si="9"/>
        <v>0</v>
      </c>
      <c r="H69" s="17">
        <f t="shared" si="9"/>
        <v>0</v>
      </c>
      <c r="I69" s="17">
        <f t="shared" si="9"/>
        <v>0</v>
      </c>
      <c r="J69" s="17">
        <f t="shared" si="9"/>
        <v>0</v>
      </c>
      <c r="K69" s="17">
        <f t="shared" si="9"/>
        <v>0</v>
      </c>
      <c r="L69" s="17">
        <f t="shared" si="9"/>
        <v>0</v>
      </c>
      <c r="M69" s="17">
        <f t="shared" si="9"/>
        <v>0</v>
      </c>
      <c r="N69" s="17">
        <f t="shared" si="9"/>
        <v>0</v>
      </c>
      <c r="O69" s="17">
        <f>SUM(D69:N69)</f>
        <v>0</v>
      </c>
    </row>
    <row r="70" spans="1:15" ht="18.75" x14ac:dyDescent="0.3">
      <c r="A70" s="15" t="s">
        <v>62</v>
      </c>
      <c r="B70" s="50">
        <v>0</v>
      </c>
      <c r="C70" s="50">
        <v>0</v>
      </c>
      <c r="D70" s="50">
        <f>+'P3 Ejecutado-Devengado'!B70</f>
        <v>0</v>
      </c>
      <c r="E70" s="50">
        <f>+'P3 Ejecutado-Devengado'!M70</f>
        <v>0</v>
      </c>
      <c r="F70" s="50">
        <f>+'P3 Ejecutado-Devengado'!N70</f>
        <v>0</v>
      </c>
      <c r="G70" s="50">
        <f>+'P3 Ejecutado-Devengado'!O70</f>
        <v>0</v>
      </c>
      <c r="H70" s="50">
        <f>+'P3 Ejecutado-Devengado'!P70</f>
        <v>0</v>
      </c>
      <c r="I70" s="50">
        <f>+'P3 Ejecutado-Devengado'!Q70</f>
        <v>0</v>
      </c>
      <c r="J70" s="50">
        <f>+'P3 Ejecutado-Devengado'!R70</f>
        <v>0</v>
      </c>
      <c r="K70" s="50">
        <f>+'P3 Ejecutado-Devengado'!S70</f>
        <v>0</v>
      </c>
      <c r="L70" s="50">
        <f>+'P3 Ejecutado-Devengado'!T70</f>
        <v>0</v>
      </c>
      <c r="M70" s="50">
        <f>+'P3 Ejecutado-Devengado'!U70</f>
        <v>0</v>
      </c>
      <c r="N70" s="50">
        <f>+'P3 Ejecutado-Devengado'!V70</f>
        <v>0</v>
      </c>
      <c r="O70" s="50">
        <f t="shared" si="1"/>
        <v>0</v>
      </c>
    </row>
    <row r="71" spans="1:15" ht="18.75" x14ac:dyDescent="0.3">
      <c r="A71" s="15" t="s">
        <v>63</v>
      </c>
      <c r="B71" s="50">
        <v>0</v>
      </c>
      <c r="C71" s="50">
        <v>0</v>
      </c>
      <c r="D71" s="50">
        <f>+'P3 Ejecutado-Devengado'!B71</f>
        <v>0</v>
      </c>
      <c r="E71" s="50">
        <f>+'P3 Ejecutado-Devengado'!M71</f>
        <v>0</v>
      </c>
      <c r="F71" s="50">
        <f>+'P3 Ejecutado-Devengado'!N71</f>
        <v>0</v>
      </c>
      <c r="G71" s="50">
        <f>+'P3 Ejecutado-Devengado'!O71</f>
        <v>0</v>
      </c>
      <c r="H71" s="50">
        <f>+'P3 Ejecutado-Devengado'!P71</f>
        <v>0</v>
      </c>
      <c r="I71" s="50">
        <f>+'P3 Ejecutado-Devengado'!Q71</f>
        <v>0</v>
      </c>
      <c r="J71" s="50">
        <f>+'P3 Ejecutado-Devengado'!R71</f>
        <v>0</v>
      </c>
      <c r="K71" s="50">
        <f>+'P3 Ejecutado-Devengado'!S71</f>
        <v>0</v>
      </c>
      <c r="L71" s="50">
        <f>+'P3 Ejecutado-Devengado'!T71</f>
        <v>0</v>
      </c>
      <c r="M71" s="50">
        <f>+'P3 Ejecutado-Devengado'!U71</f>
        <v>0</v>
      </c>
      <c r="N71" s="50">
        <f>+'P3 Ejecutado-Devengado'!V71</f>
        <v>0</v>
      </c>
      <c r="O71" s="50">
        <f t="shared" si="1"/>
        <v>0</v>
      </c>
    </row>
    <row r="72" spans="1:15" ht="37.5" x14ac:dyDescent="0.3">
      <c r="A72" s="15" t="s">
        <v>64</v>
      </c>
      <c r="B72" s="50">
        <v>0</v>
      </c>
      <c r="C72" s="50">
        <v>0</v>
      </c>
      <c r="D72" s="50">
        <f>+'P3 Ejecutado-Devengado'!B72</f>
        <v>0</v>
      </c>
      <c r="E72" s="50">
        <f>+'P3 Ejecutado-Devengado'!M72</f>
        <v>0</v>
      </c>
      <c r="F72" s="50">
        <f>+'P3 Ejecutado-Devengado'!N72</f>
        <v>0</v>
      </c>
      <c r="G72" s="50">
        <f>+'P3 Ejecutado-Devengado'!O72</f>
        <v>0</v>
      </c>
      <c r="H72" s="50">
        <f>+'P3 Ejecutado-Devengado'!P72</f>
        <v>0</v>
      </c>
      <c r="I72" s="50">
        <f>+'P3 Ejecutado-Devengado'!Q72</f>
        <v>0</v>
      </c>
      <c r="J72" s="50">
        <f>+'P3 Ejecutado-Devengado'!R72</f>
        <v>0</v>
      </c>
      <c r="K72" s="50">
        <f>+'P3 Ejecutado-Devengado'!S72</f>
        <v>0</v>
      </c>
      <c r="L72" s="50">
        <f>+'P3 Ejecutado-Devengado'!T72</f>
        <v>0</v>
      </c>
      <c r="M72" s="50">
        <f>+'P3 Ejecutado-Devengado'!U72</f>
        <v>0</v>
      </c>
      <c r="N72" s="50">
        <f>+'P3 Ejecutado-Devengado'!V72</f>
        <v>0</v>
      </c>
      <c r="O72" s="50">
        <f t="shared" si="1"/>
        <v>0</v>
      </c>
    </row>
    <row r="73" spans="1:15" ht="18.75" x14ac:dyDescent="0.3">
      <c r="A73" s="14" t="s">
        <v>67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18.75" x14ac:dyDescent="0.3">
      <c r="A74" s="14" t="s">
        <v>68</v>
      </c>
      <c r="B74" s="17">
        <v>0</v>
      </c>
      <c r="C74" s="17">
        <v>0</v>
      </c>
      <c r="D74" s="17">
        <f>SUM(D75:D76)</f>
        <v>0</v>
      </c>
      <c r="E74" s="17">
        <f t="shared" ref="E74:N74" si="10">SUM(E75:E76)</f>
        <v>0</v>
      </c>
      <c r="F74" s="17">
        <f t="shared" si="10"/>
        <v>0</v>
      </c>
      <c r="G74" s="17">
        <f t="shared" si="10"/>
        <v>0</v>
      </c>
      <c r="H74" s="17">
        <f t="shared" si="10"/>
        <v>0</v>
      </c>
      <c r="I74" s="17">
        <f t="shared" si="10"/>
        <v>0</v>
      </c>
      <c r="J74" s="17">
        <f t="shared" si="10"/>
        <v>0</v>
      </c>
      <c r="K74" s="17">
        <f t="shared" si="10"/>
        <v>0</v>
      </c>
      <c r="L74" s="17">
        <f t="shared" si="10"/>
        <v>0</v>
      </c>
      <c r="M74" s="17">
        <f t="shared" si="10"/>
        <v>0</v>
      </c>
      <c r="N74" s="17">
        <f t="shared" si="10"/>
        <v>0</v>
      </c>
      <c r="O74" s="17">
        <f>SUM(D74:N74)</f>
        <v>0</v>
      </c>
    </row>
    <row r="75" spans="1:15" ht="37.5" x14ac:dyDescent="0.3">
      <c r="A75" s="15" t="s">
        <v>69</v>
      </c>
      <c r="B75" s="50">
        <v>0</v>
      </c>
      <c r="C75" s="50">
        <v>0</v>
      </c>
      <c r="D75" s="50">
        <f>+'P3 Ejecutado-Devengado'!B75</f>
        <v>0</v>
      </c>
      <c r="E75" s="50">
        <f>+'P3 Ejecutado-Devengado'!M75</f>
        <v>0</v>
      </c>
      <c r="F75" s="50">
        <f>+'P3 Ejecutado-Devengado'!N75</f>
        <v>0</v>
      </c>
      <c r="G75" s="50">
        <f>+'P3 Ejecutado-Devengado'!O75</f>
        <v>0</v>
      </c>
      <c r="H75" s="50">
        <f>+'P3 Ejecutado-Devengado'!P75</f>
        <v>0</v>
      </c>
      <c r="I75" s="50">
        <f>+'P3 Ejecutado-Devengado'!Q75</f>
        <v>0</v>
      </c>
      <c r="J75" s="50">
        <f>+'P3 Ejecutado-Devengado'!R75</f>
        <v>0</v>
      </c>
      <c r="K75" s="50">
        <f>+'P3 Ejecutado-Devengado'!S75</f>
        <v>0</v>
      </c>
      <c r="L75" s="50">
        <f>+'P3 Ejecutado-Devengado'!T75</f>
        <v>0</v>
      </c>
      <c r="M75" s="50">
        <f>+'P3 Ejecutado-Devengado'!U75</f>
        <v>0</v>
      </c>
      <c r="N75" s="50">
        <f>+'P3 Ejecutado-Devengado'!V75</f>
        <v>0</v>
      </c>
      <c r="O75" s="50">
        <f t="shared" ref="O75:O81" si="11">SUM(D75:N75)</f>
        <v>0</v>
      </c>
    </row>
    <row r="76" spans="1:15" ht="37.5" x14ac:dyDescent="0.3">
      <c r="A76" s="15" t="s">
        <v>70</v>
      </c>
      <c r="B76" s="50">
        <v>0</v>
      </c>
      <c r="C76" s="50">
        <v>0</v>
      </c>
      <c r="D76" s="50">
        <f>+'P3 Ejecutado-Devengado'!B76</f>
        <v>0</v>
      </c>
      <c r="E76" s="50">
        <f>+'P3 Ejecutado-Devengado'!M76</f>
        <v>0</v>
      </c>
      <c r="F76" s="50">
        <f>+'P3 Ejecutado-Devengado'!N76</f>
        <v>0</v>
      </c>
      <c r="G76" s="50">
        <f>+'P3 Ejecutado-Devengado'!O76</f>
        <v>0</v>
      </c>
      <c r="H76" s="50">
        <f>+'P3 Ejecutado-Devengado'!P76</f>
        <v>0</v>
      </c>
      <c r="I76" s="50">
        <f>+'P3 Ejecutado-Devengado'!Q76</f>
        <v>0</v>
      </c>
      <c r="J76" s="50">
        <f>+'P3 Ejecutado-Devengado'!R76</f>
        <v>0</v>
      </c>
      <c r="K76" s="50">
        <f>+'P3 Ejecutado-Devengado'!S76</f>
        <v>0</v>
      </c>
      <c r="L76" s="50">
        <f>+'P3 Ejecutado-Devengado'!T76</f>
        <v>0</v>
      </c>
      <c r="M76" s="50">
        <f>+'P3 Ejecutado-Devengado'!U76</f>
        <v>0</v>
      </c>
      <c r="N76" s="50">
        <f>+'P3 Ejecutado-Devengado'!V76</f>
        <v>0</v>
      </c>
      <c r="O76" s="50">
        <f t="shared" si="11"/>
        <v>0</v>
      </c>
    </row>
    <row r="77" spans="1:15" ht="18.75" x14ac:dyDescent="0.3">
      <c r="A77" s="14" t="s">
        <v>71</v>
      </c>
      <c r="B77" s="17">
        <v>0</v>
      </c>
      <c r="C77" s="17">
        <v>0</v>
      </c>
      <c r="D77" s="17">
        <f>SUM(D78:D79)</f>
        <v>0</v>
      </c>
      <c r="E77" s="17">
        <f t="shared" ref="E77:N77" si="12">SUM(E78:E79)</f>
        <v>0</v>
      </c>
      <c r="F77" s="17">
        <f t="shared" si="12"/>
        <v>0</v>
      </c>
      <c r="G77" s="17">
        <f t="shared" si="12"/>
        <v>0</v>
      </c>
      <c r="H77" s="17">
        <f t="shared" si="12"/>
        <v>0</v>
      </c>
      <c r="I77" s="17">
        <f t="shared" si="12"/>
        <v>0</v>
      </c>
      <c r="J77" s="17">
        <f t="shared" si="12"/>
        <v>0</v>
      </c>
      <c r="K77" s="17">
        <f t="shared" si="12"/>
        <v>0</v>
      </c>
      <c r="L77" s="17">
        <f t="shared" si="12"/>
        <v>0</v>
      </c>
      <c r="M77" s="17">
        <f t="shared" si="12"/>
        <v>0</v>
      </c>
      <c r="N77" s="17">
        <f t="shared" si="12"/>
        <v>0</v>
      </c>
      <c r="O77" s="17">
        <f>SUM(D77:N77)</f>
        <v>0</v>
      </c>
    </row>
    <row r="78" spans="1:15" ht="18.75" x14ac:dyDescent="0.3">
      <c r="A78" s="15" t="s">
        <v>72</v>
      </c>
      <c r="B78" s="50">
        <v>0</v>
      </c>
      <c r="C78" s="50">
        <v>0</v>
      </c>
      <c r="D78" s="50">
        <f>+'P3 Ejecutado-Devengado'!B78</f>
        <v>0</v>
      </c>
      <c r="E78" s="50">
        <f>+'P3 Ejecutado-Devengado'!M78</f>
        <v>0</v>
      </c>
      <c r="F78" s="50">
        <f>+'P3 Ejecutado-Devengado'!N78</f>
        <v>0</v>
      </c>
      <c r="G78" s="50">
        <f>+'P3 Ejecutado-Devengado'!O78</f>
        <v>0</v>
      </c>
      <c r="H78" s="50">
        <f>+'P3 Ejecutado-Devengado'!P78</f>
        <v>0</v>
      </c>
      <c r="I78" s="50">
        <f>+'P3 Ejecutado-Devengado'!Q78</f>
        <v>0</v>
      </c>
      <c r="J78" s="50">
        <f>+'P3 Ejecutado-Devengado'!R78</f>
        <v>0</v>
      </c>
      <c r="K78" s="50">
        <f>+'P3 Ejecutado-Devengado'!S78</f>
        <v>0</v>
      </c>
      <c r="L78" s="50">
        <f>+'P3 Ejecutado-Devengado'!T78</f>
        <v>0</v>
      </c>
      <c r="M78" s="50">
        <f>+'P3 Ejecutado-Devengado'!U78</f>
        <v>0</v>
      </c>
      <c r="N78" s="50">
        <f>+'P3 Ejecutado-Devengado'!V78</f>
        <v>0</v>
      </c>
      <c r="O78" s="50">
        <f t="shared" si="11"/>
        <v>0</v>
      </c>
    </row>
    <row r="79" spans="1:15" ht="18.75" x14ac:dyDescent="0.3">
      <c r="A79" s="15" t="s">
        <v>73</v>
      </c>
      <c r="B79" s="50">
        <v>0</v>
      </c>
      <c r="C79" s="50">
        <v>0</v>
      </c>
      <c r="D79" s="50">
        <f>+'P3 Ejecutado-Devengado'!B79</f>
        <v>0</v>
      </c>
      <c r="E79" s="50">
        <f>+'P3 Ejecutado-Devengado'!M79</f>
        <v>0</v>
      </c>
      <c r="F79" s="50">
        <f>+'P3 Ejecutado-Devengado'!N79</f>
        <v>0</v>
      </c>
      <c r="G79" s="50">
        <f>+'P3 Ejecutado-Devengado'!O79</f>
        <v>0</v>
      </c>
      <c r="H79" s="50">
        <f>+'P3 Ejecutado-Devengado'!P79</f>
        <v>0</v>
      </c>
      <c r="I79" s="50">
        <f>+'P3 Ejecutado-Devengado'!Q79</f>
        <v>0</v>
      </c>
      <c r="J79" s="50">
        <f>+'P3 Ejecutado-Devengado'!R79</f>
        <v>0</v>
      </c>
      <c r="K79" s="50">
        <f>+'P3 Ejecutado-Devengado'!S79</f>
        <v>0</v>
      </c>
      <c r="L79" s="50">
        <f>+'P3 Ejecutado-Devengado'!T79</f>
        <v>0</v>
      </c>
      <c r="M79" s="50">
        <f>+'P3 Ejecutado-Devengado'!U79</f>
        <v>0</v>
      </c>
      <c r="N79" s="50">
        <f>+'P3 Ejecutado-Devengado'!V79</f>
        <v>0</v>
      </c>
      <c r="O79" s="50">
        <f t="shared" si="11"/>
        <v>0</v>
      </c>
    </row>
    <row r="80" spans="1:15" ht="18.75" x14ac:dyDescent="0.3">
      <c r="A80" s="14" t="s">
        <v>74</v>
      </c>
      <c r="B80" s="17">
        <v>0</v>
      </c>
      <c r="C80" s="17">
        <v>0</v>
      </c>
      <c r="D80" s="17">
        <f>SUM(D81)</f>
        <v>0</v>
      </c>
      <c r="E80" s="17">
        <f t="shared" ref="E80:N80" si="13">SUM(E81)</f>
        <v>0</v>
      </c>
      <c r="F80" s="17">
        <f t="shared" si="13"/>
        <v>0</v>
      </c>
      <c r="G80" s="17">
        <f t="shared" si="13"/>
        <v>0</v>
      </c>
      <c r="H80" s="17">
        <f t="shared" si="13"/>
        <v>0</v>
      </c>
      <c r="I80" s="17">
        <f t="shared" si="13"/>
        <v>0</v>
      </c>
      <c r="J80" s="17">
        <f t="shared" si="13"/>
        <v>0</v>
      </c>
      <c r="K80" s="17">
        <f t="shared" si="13"/>
        <v>0</v>
      </c>
      <c r="L80" s="17">
        <f t="shared" si="13"/>
        <v>0</v>
      </c>
      <c r="M80" s="17">
        <f t="shared" si="13"/>
        <v>0</v>
      </c>
      <c r="N80" s="17">
        <f t="shared" si="13"/>
        <v>0</v>
      </c>
      <c r="O80" s="17">
        <f>SUM(D80:N80)</f>
        <v>0</v>
      </c>
    </row>
    <row r="81" spans="1:15" ht="37.5" x14ac:dyDescent="0.3">
      <c r="A81" s="15" t="s">
        <v>75</v>
      </c>
      <c r="B81" s="50">
        <v>0</v>
      </c>
      <c r="C81" s="50">
        <v>0</v>
      </c>
      <c r="D81" s="50">
        <f>+'P3 Ejecutado-Devengado'!B81</f>
        <v>0</v>
      </c>
      <c r="E81" s="50">
        <f>+'P3 Ejecutado-Devengado'!M81</f>
        <v>0</v>
      </c>
      <c r="F81" s="50">
        <f>+'P3 Ejecutado-Devengado'!N81</f>
        <v>0</v>
      </c>
      <c r="G81" s="50">
        <f>+'P3 Ejecutado-Devengado'!O81</f>
        <v>0</v>
      </c>
      <c r="H81" s="50">
        <f>+'P3 Ejecutado-Devengado'!P81</f>
        <v>0</v>
      </c>
      <c r="I81" s="50">
        <f>+'P3 Ejecutado-Devengado'!Q81</f>
        <v>0</v>
      </c>
      <c r="J81" s="50">
        <f>+'P3 Ejecutado-Devengado'!R81</f>
        <v>0</v>
      </c>
      <c r="K81" s="50">
        <f>+'P3 Ejecutado-Devengado'!S81</f>
        <v>0</v>
      </c>
      <c r="L81" s="50">
        <f>+'P3 Ejecutado-Devengado'!T81</f>
        <v>0</v>
      </c>
      <c r="M81" s="50">
        <f>+'P3 Ejecutado-Devengado'!U81</f>
        <v>0</v>
      </c>
      <c r="N81" s="50">
        <f>+'P3 Ejecutado-Devengado'!V81</f>
        <v>0</v>
      </c>
      <c r="O81" s="50">
        <f t="shared" si="11"/>
        <v>0</v>
      </c>
    </row>
    <row r="82" spans="1:15" ht="18.75" x14ac:dyDescent="0.3">
      <c r="A82" s="16" t="s">
        <v>65</v>
      </c>
      <c r="B82" s="49">
        <f>+B9+B15+B25+B35+B51</f>
        <v>217317150</v>
      </c>
      <c r="C82" s="49">
        <f>+C9+C15+C25+C51+C61+C35</f>
        <v>466054483.67000002</v>
      </c>
      <c r="D82" s="49">
        <f>+D80+D77+D74+D69+D66+D61+D51+D44+D35+D25+D15+D9</f>
        <v>6733732.8600000003</v>
      </c>
      <c r="E82" s="49">
        <f t="shared" ref="E82:N82" si="14">+E80+E77+E74+E69+E66+E61+E51+E44+E35+E25+E15+E9</f>
        <v>10032303.52</v>
      </c>
      <c r="F82" s="49">
        <f t="shared" si="14"/>
        <v>30001986.509999998</v>
      </c>
      <c r="G82" s="49">
        <f t="shared" si="14"/>
        <v>21243789.690000001</v>
      </c>
      <c r="H82" s="49">
        <f t="shared" si="14"/>
        <v>11665823.049999999</v>
      </c>
      <c r="I82" s="49">
        <f t="shared" si="14"/>
        <v>10895602.1</v>
      </c>
      <c r="J82" s="49">
        <f t="shared" si="14"/>
        <v>25791206.119999997</v>
      </c>
      <c r="K82" s="49">
        <f t="shared" si="14"/>
        <v>19937829.170000002</v>
      </c>
      <c r="L82" s="49">
        <f t="shared" si="14"/>
        <v>12850419.65</v>
      </c>
      <c r="M82" s="49">
        <f t="shared" si="14"/>
        <v>17127035.359999999</v>
      </c>
      <c r="N82" s="49">
        <f t="shared" si="14"/>
        <v>45417484.340000004</v>
      </c>
      <c r="O82" s="49">
        <f>+O9+O15+O25+O35+O51+O61</f>
        <v>211697212.37</v>
      </c>
    </row>
    <row r="84" spans="1:15" x14ac:dyDescent="0.25">
      <c r="O84" s="37"/>
    </row>
    <row r="90" spans="1:15" ht="18.75" x14ac:dyDescent="0.3">
      <c r="A90" s="56" t="s">
        <v>110</v>
      </c>
      <c r="F90" s="59" t="s">
        <v>113</v>
      </c>
      <c r="K90" s="11"/>
      <c r="L90" s="59" t="s">
        <v>94</v>
      </c>
      <c r="M90" s="11"/>
      <c r="N90" s="11"/>
    </row>
    <row r="91" spans="1:15" ht="18.75" x14ac:dyDescent="0.3">
      <c r="A91" s="57" t="s">
        <v>98</v>
      </c>
      <c r="F91" s="57" t="s">
        <v>111</v>
      </c>
      <c r="K91" s="11"/>
      <c r="L91" s="57" t="s">
        <v>115</v>
      </c>
      <c r="M91" s="11"/>
      <c r="N91" s="11"/>
    </row>
    <row r="92" spans="1:15" ht="18.75" x14ac:dyDescent="0.3">
      <c r="A92" s="58"/>
      <c r="F92" s="58"/>
      <c r="K92" s="11"/>
      <c r="L92" s="58"/>
      <c r="M92" s="11"/>
      <c r="N92" s="11"/>
    </row>
    <row r="93" spans="1:15" ht="14.25" customHeight="1" x14ac:dyDescent="0.3">
      <c r="A93" s="56" t="s">
        <v>99</v>
      </c>
      <c r="F93" s="59" t="s">
        <v>112</v>
      </c>
      <c r="K93" s="61"/>
      <c r="L93" s="59" t="s">
        <v>114</v>
      </c>
      <c r="M93" s="61"/>
      <c r="N93" s="11"/>
    </row>
    <row r="94" spans="1:15" ht="21" x14ac:dyDescent="0.35">
      <c r="A94" s="57" t="s">
        <v>109</v>
      </c>
      <c r="B94" s="11"/>
      <c r="C94" s="79"/>
      <c r="D94" s="79"/>
      <c r="E94" s="79"/>
      <c r="F94" s="57" t="s">
        <v>109</v>
      </c>
      <c r="G94" s="80"/>
      <c r="H94" s="80"/>
      <c r="I94" s="80"/>
      <c r="J94" s="19"/>
      <c r="K94" s="11"/>
      <c r="L94" s="57" t="s">
        <v>109</v>
      </c>
      <c r="M94" s="11"/>
      <c r="N94" s="11"/>
      <c r="O94" s="19"/>
    </row>
    <row r="95" spans="1:15" ht="21" x14ac:dyDescent="0.35">
      <c r="A95" s="19"/>
      <c r="B95" s="11"/>
      <c r="C95" s="23"/>
      <c r="D95" s="23"/>
      <c r="E95" s="23"/>
      <c r="G95" s="23"/>
      <c r="H95" s="23"/>
      <c r="I95" s="23"/>
      <c r="J95" s="23"/>
      <c r="O95" s="23"/>
    </row>
    <row r="96" spans="1:15" ht="21" x14ac:dyDescent="0.35">
      <c r="A96" s="41"/>
      <c r="B96" s="11"/>
      <c r="C96" s="78"/>
      <c r="D96" s="78"/>
      <c r="E96" s="78"/>
      <c r="G96" s="81"/>
      <c r="H96" s="81"/>
      <c r="I96" s="81"/>
      <c r="J96" s="20"/>
      <c r="K96" s="20"/>
      <c r="L96" s="20"/>
      <c r="M96" s="20"/>
      <c r="N96" s="20"/>
      <c r="O96" s="20"/>
    </row>
    <row r="97" spans="1:15" ht="21" x14ac:dyDescent="0.35">
      <c r="A97" s="40"/>
      <c r="B97" s="11"/>
      <c r="C97" s="79"/>
      <c r="D97" s="79"/>
      <c r="E97" s="79"/>
      <c r="G97" s="80"/>
      <c r="H97" s="80"/>
      <c r="I97" s="80"/>
      <c r="J97" s="19"/>
      <c r="K97" s="19"/>
      <c r="L97" s="19"/>
      <c r="M97" s="19"/>
      <c r="N97" s="19"/>
      <c r="O97" s="19"/>
    </row>
    <row r="98" spans="1:15" ht="18.75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</sheetData>
  <mergeCells count="15">
    <mergeCell ref="A6:A7"/>
    <mergeCell ref="B6:B7"/>
    <mergeCell ref="C6:C7"/>
    <mergeCell ref="D6:O6"/>
    <mergeCell ref="A1:O1"/>
    <mergeCell ref="A2:O2"/>
    <mergeCell ref="A3:O3"/>
    <mergeCell ref="A4:O4"/>
    <mergeCell ref="A5:O5"/>
    <mergeCell ref="C96:E96"/>
    <mergeCell ref="C97:E97"/>
    <mergeCell ref="C94:E94"/>
    <mergeCell ref="G94:I94"/>
    <mergeCell ref="G96:I96"/>
    <mergeCell ref="G97:I97"/>
  </mergeCells>
  <printOptions horizontalCentered="1"/>
  <pageMargins left="0.3" right="0.3" top="0.32" bottom="0.17" header="0.3" footer="0.17"/>
  <pageSetup paperSize="5" scale="45" orientation="landscape" r:id="rId1"/>
  <ignoredErrors>
    <ignoredError sqref="D25:E25 F35 F44:G4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95"/>
  <sheetViews>
    <sheetView showGridLines="0" view="pageBreakPreview" topLeftCell="A46" zoomScale="70" zoomScaleNormal="70" zoomScaleSheetLayoutView="70" workbookViewId="0">
      <selection activeCell="R85" sqref="R85"/>
    </sheetView>
  </sheetViews>
  <sheetFormatPr defaultColWidth="11.42578125" defaultRowHeight="15" x14ac:dyDescent="0.25"/>
  <cols>
    <col min="1" max="1" width="103.140625" bestFit="1" customWidth="1"/>
    <col min="2" max="2" width="21.85546875" customWidth="1"/>
    <col min="3" max="3" width="18" hidden="1" customWidth="1"/>
    <col min="4" max="4" width="15.85546875" hidden="1" customWidth="1"/>
    <col min="5" max="5" width="16.5703125" hidden="1" customWidth="1"/>
    <col min="6" max="6" width="16.140625" hidden="1" customWidth="1"/>
    <col min="7" max="7" width="16.28515625" hidden="1" customWidth="1"/>
    <col min="8" max="8" width="17.7109375" hidden="1" customWidth="1"/>
    <col min="9" max="9" width="17.5703125" hidden="1" customWidth="1"/>
    <col min="10" max="10" width="18" hidden="1" customWidth="1"/>
    <col min="11" max="11" width="16.5703125" hidden="1" customWidth="1"/>
    <col min="12" max="12" width="13.28515625" hidden="1" customWidth="1"/>
    <col min="13" max="23" width="21.85546875" customWidth="1"/>
    <col min="24" max="24" width="13.5703125" bestFit="1" customWidth="1"/>
  </cols>
  <sheetData>
    <row r="2" spans="1:23" ht="28.5" customHeight="1" x14ac:dyDescent="0.25">
      <c r="A2" s="68" t="s">
        <v>93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spans="1:23" ht="21" customHeight="1" x14ac:dyDescent="0.25">
      <c r="A3" s="70" t="s">
        <v>95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 ht="15.75" x14ac:dyDescent="0.25">
      <c r="A4" s="72">
        <v>2022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ht="15.75" customHeight="1" x14ac:dyDescent="0.25">
      <c r="A5" s="74" t="s">
        <v>97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</row>
    <row r="6" spans="1:23" ht="15.75" customHeight="1" x14ac:dyDescent="0.25">
      <c r="A6" s="75" t="s">
        <v>100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spans="1:23" s="25" customFormat="1" ht="23.25" customHeight="1" x14ac:dyDescent="0.25">
      <c r="A7" s="26" t="s">
        <v>66</v>
      </c>
      <c r="B7" s="27" t="s">
        <v>78</v>
      </c>
      <c r="C7" s="27" t="s">
        <v>79</v>
      </c>
      <c r="D7" s="27" t="s">
        <v>80</v>
      </c>
      <c r="E7" s="27" t="s">
        <v>81</v>
      </c>
      <c r="F7" s="28" t="s">
        <v>82</v>
      </c>
      <c r="G7" s="27" t="s">
        <v>83</v>
      </c>
      <c r="H7" s="28" t="s">
        <v>84</v>
      </c>
      <c r="I7" s="27" t="s">
        <v>85</v>
      </c>
      <c r="J7" s="27" t="s">
        <v>86</v>
      </c>
      <c r="K7" s="27" t="s">
        <v>87</v>
      </c>
      <c r="L7" s="27" t="s">
        <v>88</v>
      </c>
      <c r="M7" s="28" t="s">
        <v>79</v>
      </c>
      <c r="N7" s="28" t="s">
        <v>80</v>
      </c>
      <c r="O7" s="28" t="s">
        <v>81</v>
      </c>
      <c r="P7" s="28" t="s">
        <v>82</v>
      </c>
      <c r="Q7" s="28" t="s">
        <v>83</v>
      </c>
      <c r="R7" s="28" t="s">
        <v>84</v>
      </c>
      <c r="S7" s="28" t="s">
        <v>101</v>
      </c>
      <c r="T7" s="28" t="s">
        <v>86</v>
      </c>
      <c r="U7" s="28" t="s">
        <v>87</v>
      </c>
      <c r="V7" s="28" t="s">
        <v>108</v>
      </c>
      <c r="W7" s="27" t="s">
        <v>77</v>
      </c>
    </row>
    <row r="8" spans="1:23" s="25" customFormat="1" ht="20.100000000000001" customHeight="1" x14ac:dyDescent="0.25">
      <c r="A8" s="29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ht="20.100000000000001" customHeight="1" x14ac:dyDescent="0.25">
      <c r="A9" s="45" t="s">
        <v>1</v>
      </c>
      <c r="B9" s="46">
        <f>SUM(B10:B14)</f>
        <v>6399833.3200000003</v>
      </c>
      <c r="C9" s="46">
        <f t="shared" ref="C9:V9" si="0">SUM(C10:C14)</f>
        <v>0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0</v>
      </c>
      <c r="I9" s="46">
        <f t="shared" si="0"/>
        <v>0</v>
      </c>
      <c r="J9" s="46">
        <f t="shared" si="0"/>
        <v>0</v>
      </c>
      <c r="K9" s="46">
        <f t="shared" si="0"/>
        <v>0</v>
      </c>
      <c r="L9" s="46">
        <f t="shared" si="0"/>
        <v>0</v>
      </c>
      <c r="M9" s="46">
        <f t="shared" si="0"/>
        <v>8454817.7599999998</v>
      </c>
      <c r="N9" s="46">
        <f t="shared" si="0"/>
        <v>7463064.4500000002</v>
      </c>
      <c r="O9" s="46">
        <f t="shared" si="0"/>
        <v>11162028.350000001</v>
      </c>
      <c r="P9" s="46">
        <f t="shared" si="0"/>
        <v>8410544.7899999991</v>
      </c>
      <c r="Q9" s="46">
        <f t="shared" si="0"/>
        <v>8043475.3200000003</v>
      </c>
      <c r="R9" s="46">
        <f t="shared" si="0"/>
        <v>7839836.54</v>
      </c>
      <c r="S9" s="46">
        <f t="shared" si="0"/>
        <v>8253817.040000001</v>
      </c>
      <c r="T9" s="46">
        <f t="shared" si="0"/>
        <v>8273259.9800000004</v>
      </c>
      <c r="U9" s="46">
        <f t="shared" si="0"/>
        <v>11951587.899999999</v>
      </c>
      <c r="V9" s="46">
        <f t="shared" si="0"/>
        <v>15132192.030000001</v>
      </c>
      <c r="W9" s="46">
        <f>SUM(W10:W14)</f>
        <v>101384457.48</v>
      </c>
    </row>
    <row r="10" spans="1:23" s="25" customFormat="1" ht="20.100000000000001" customHeight="1" x14ac:dyDescent="0.25">
      <c r="A10" s="31" t="s">
        <v>2</v>
      </c>
      <c r="B10" s="32">
        <v>5203313.34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>
        <v>6117833.3499999996</v>
      </c>
      <c r="N10" s="32">
        <v>5647987.0899999999</v>
      </c>
      <c r="O10" s="32">
        <v>5622223.5300000003</v>
      </c>
      <c r="P10" s="32">
        <v>6043708.5</v>
      </c>
      <c r="Q10" s="32">
        <v>6076966.6699999999</v>
      </c>
      <c r="R10" s="32">
        <v>5910700</v>
      </c>
      <c r="S10" s="32">
        <v>6297548.7300000004</v>
      </c>
      <c r="T10" s="32">
        <v>6304520.1200000001</v>
      </c>
      <c r="U10" s="32">
        <v>4950133.34</v>
      </c>
      <c r="V10" s="32">
        <v>13060970.08</v>
      </c>
      <c r="W10" s="32">
        <f>+SUM(B10:V10)</f>
        <v>71235904.75</v>
      </c>
    </row>
    <row r="11" spans="1:23" s="25" customFormat="1" ht="20.100000000000001" customHeight="1" x14ac:dyDescent="0.25">
      <c r="A11" s="31" t="s">
        <v>3</v>
      </c>
      <c r="B11" s="32">
        <v>425000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>
        <v>1443000</v>
      </c>
      <c r="N11" s="32">
        <v>1004000</v>
      </c>
      <c r="O11" s="32">
        <v>4735300</v>
      </c>
      <c r="P11" s="32">
        <v>1507800</v>
      </c>
      <c r="Q11" s="32">
        <v>1067000</v>
      </c>
      <c r="R11" s="32">
        <v>1053666.67</v>
      </c>
      <c r="S11" s="32">
        <v>1085000</v>
      </c>
      <c r="T11" s="32">
        <v>1044000</v>
      </c>
      <c r="U11" s="32">
        <v>6258722.2000000002</v>
      </c>
      <c r="V11" s="32">
        <v>1122533.3400000001</v>
      </c>
      <c r="W11" s="32">
        <f t="shared" ref="W11:W14" si="1">+SUM(B11:V11)</f>
        <v>20746022.210000001</v>
      </c>
    </row>
    <row r="12" spans="1:23" s="25" customFormat="1" ht="20.100000000000001" customHeight="1" x14ac:dyDescent="0.25">
      <c r="A12" s="31" t="s">
        <v>4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7464.32</v>
      </c>
      <c r="W12" s="32">
        <f t="shared" si="1"/>
        <v>7464.32</v>
      </c>
    </row>
    <row r="13" spans="1:23" s="25" customFormat="1" ht="20.100000000000001" customHeight="1" x14ac:dyDescent="0.25">
      <c r="A13" s="31" t="s">
        <v>5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f t="shared" si="1"/>
        <v>0</v>
      </c>
    </row>
    <row r="14" spans="1:23" s="25" customFormat="1" ht="20.100000000000001" customHeight="1" x14ac:dyDescent="0.25">
      <c r="A14" s="31" t="s">
        <v>6</v>
      </c>
      <c r="B14" s="32">
        <v>771519.98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>
        <v>893984.41</v>
      </c>
      <c r="N14" s="32">
        <v>811077.36</v>
      </c>
      <c r="O14" s="32">
        <v>804504.82</v>
      </c>
      <c r="P14" s="32">
        <v>859036.29</v>
      </c>
      <c r="Q14" s="32">
        <v>899508.65</v>
      </c>
      <c r="R14" s="32">
        <v>875469.87</v>
      </c>
      <c r="S14" s="32">
        <v>871268.31</v>
      </c>
      <c r="T14" s="32">
        <v>924739.86</v>
      </c>
      <c r="U14" s="32">
        <v>742732.36</v>
      </c>
      <c r="V14" s="32">
        <v>941224.29</v>
      </c>
      <c r="W14" s="32">
        <f t="shared" si="1"/>
        <v>9395066.1999999993</v>
      </c>
    </row>
    <row r="15" spans="1:23" s="25" customFormat="1" ht="20.100000000000001" customHeight="1" x14ac:dyDescent="0.25">
      <c r="A15" s="45" t="s">
        <v>7</v>
      </c>
      <c r="B15" s="46">
        <f>SUM(B16:B24)</f>
        <v>143549.54</v>
      </c>
      <c r="C15" s="46">
        <f t="shared" ref="C15:W15" si="2">SUM(C16:C24)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  <c r="I15" s="46">
        <f t="shared" si="2"/>
        <v>0</v>
      </c>
      <c r="J15" s="46">
        <f t="shared" si="2"/>
        <v>0</v>
      </c>
      <c r="K15" s="46">
        <f t="shared" si="2"/>
        <v>0</v>
      </c>
      <c r="L15" s="46">
        <f t="shared" si="2"/>
        <v>0</v>
      </c>
      <c r="M15" s="46">
        <f t="shared" si="2"/>
        <v>1348285.76</v>
      </c>
      <c r="N15" s="46">
        <f t="shared" si="2"/>
        <v>8805506.3599999994</v>
      </c>
      <c r="O15" s="46">
        <f t="shared" si="2"/>
        <v>2046694.43</v>
      </c>
      <c r="P15" s="46">
        <f t="shared" si="2"/>
        <v>2399728.52</v>
      </c>
      <c r="Q15" s="46">
        <f t="shared" si="2"/>
        <v>1968269.17</v>
      </c>
      <c r="R15" s="46">
        <f t="shared" si="2"/>
        <v>4465735.62</v>
      </c>
      <c r="S15" s="46">
        <f t="shared" si="2"/>
        <v>5553881.2700000005</v>
      </c>
      <c r="T15" s="46">
        <f t="shared" si="2"/>
        <v>2033311.69</v>
      </c>
      <c r="U15" s="46">
        <f t="shared" si="2"/>
        <v>2953640.07</v>
      </c>
      <c r="V15" s="46">
        <f t="shared" si="2"/>
        <v>13468095.270000001</v>
      </c>
      <c r="W15" s="46">
        <f t="shared" si="2"/>
        <v>45186697.700000003</v>
      </c>
    </row>
    <row r="16" spans="1:23" s="25" customFormat="1" ht="20.100000000000001" customHeight="1" x14ac:dyDescent="0.25">
      <c r="A16" s="31" t="s">
        <v>8</v>
      </c>
      <c r="B16" s="32">
        <v>137549.54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>
        <v>422637.15</v>
      </c>
      <c r="N16" s="32">
        <v>418073.24</v>
      </c>
      <c r="O16" s="32">
        <v>596782.11</v>
      </c>
      <c r="P16" s="32">
        <v>281755.87</v>
      </c>
      <c r="Q16" s="32">
        <v>421273.58</v>
      </c>
      <c r="R16" s="32">
        <v>446003.54</v>
      </c>
      <c r="S16" s="32">
        <v>809545.91</v>
      </c>
      <c r="T16" s="32">
        <v>691420.45</v>
      </c>
      <c r="U16" s="32">
        <v>341345.36</v>
      </c>
      <c r="V16" s="32">
        <v>483496.65</v>
      </c>
      <c r="W16" s="32">
        <f t="shared" ref="W16:W24" si="3">+SUM(B16:V16)</f>
        <v>5049883.4000000013</v>
      </c>
    </row>
    <row r="17" spans="1:24" s="25" customFormat="1" ht="20.100000000000001" customHeight="1" x14ac:dyDescent="0.25">
      <c r="A17" s="31" t="s">
        <v>9</v>
      </c>
      <c r="B17" s="32">
        <v>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>
        <v>0</v>
      </c>
      <c r="N17" s="32">
        <v>13688</v>
      </c>
      <c r="O17" s="32">
        <v>0</v>
      </c>
      <c r="P17" s="32">
        <v>0</v>
      </c>
      <c r="Q17" s="32">
        <v>0</v>
      </c>
      <c r="R17" s="32">
        <v>165200</v>
      </c>
      <c r="S17" s="32">
        <v>73128.78</v>
      </c>
      <c r="T17" s="32">
        <v>73128.78</v>
      </c>
      <c r="U17" s="32">
        <v>23600</v>
      </c>
      <c r="V17" s="32">
        <v>23600</v>
      </c>
      <c r="W17" s="32">
        <f t="shared" si="3"/>
        <v>372345.56</v>
      </c>
    </row>
    <row r="18" spans="1:24" s="25" customFormat="1" ht="20.100000000000001" customHeight="1" x14ac:dyDescent="0.25">
      <c r="A18" s="31" t="s">
        <v>10</v>
      </c>
      <c r="B18" s="32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176676.06</v>
      </c>
      <c r="S18" s="32">
        <v>0</v>
      </c>
      <c r="T18" s="32">
        <v>0</v>
      </c>
      <c r="U18" s="32">
        <v>3150</v>
      </c>
      <c r="V18" s="32">
        <v>174202.4</v>
      </c>
      <c r="W18" s="32">
        <f t="shared" si="3"/>
        <v>354028.45999999996</v>
      </c>
    </row>
    <row r="19" spans="1:24" s="25" customFormat="1" ht="20.100000000000001" customHeight="1" x14ac:dyDescent="0.25">
      <c r="A19" s="31" t="s">
        <v>11</v>
      </c>
      <c r="B19" s="32">
        <v>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65928</v>
      </c>
      <c r="S19" s="32">
        <v>0</v>
      </c>
      <c r="T19" s="32">
        <v>0</v>
      </c>
      <c r="U19" s="32">
        <v>0</v>
      </c>
      <c r="V19" s="32">
        <v>635895.59</v>
      </c>
      <c r="W19" s="32">
        <f t="shared" si="3"/>
        <v>701823.59</v>
      </c>
    </row>
    <row r="20" spans="1:24" s="25" customFormat="1" ht="20.100000000000001" customHeight="1" x14ac:dyDescent="0.25">
      <c r="A20" s="31" t="s">
        <v>12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>
        <v>41300</v>
      </c>
      <c r="N20" s="32">
        <v>562015.12</v>
      </c>
      <c r="O20" s="32">
        <v>1030979.66</v>
      </c>
      <c r="P20" s="32">
        <v>1362722.81</v>
      </c>
      <c r="Q20" s="32">
        <v>860221.41</v>
      </c>
      <c r="R20" s="32">
        <v>189174.66</v>
      </c>
      <c r="S20" s="32">
        <v>3362010</v>
      </c>
      <c r="T20" s="32">
        <v>20650</v>
      </c>
      <c r="U20" s="32">
        <v>1158463.7</v>
      </c>
      <c r="V20" s="32">
        <v>3519071.95</v>
      </c>
      <c r="W20" s="32">
        <f t="shared" si="3"/>
        <v>12106609.309999999</v>
      </c>
    </row>
    <row r="21" spans="1:24" s="25" customFormat="1" ht="20.100000000000001" customHeight="1" x14ac:dyDescent="0.25">
      <c r="A21" s="31" t="s">
        <v>13</v>
      </c>
      <c r="B21" s="32">
        <v>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>
        <v>858398.61</v>
      </c>
      <c r="N21" s="32">
        <v>307858.09000000003</v>
      </c>
      <c r="O21" s="32">
        <v>301857.15999999997</v>
      </c>
      <c r="P21" s="32">
        <v>317508.07</v>
      </c>
      <c r="Q21" s="32">
        <v>344510.18</v>
      </c>
      <c r="R21" s="32">
        <v>347668.06</v>
      </c>
      <c r="S21" s="32">
        <v>452912.67</v>
      </c>
      <c r="T21" s="32">
        <v>463095.11</v>
      </c>
      <c r="U21" s="32">
        <v>526407.72</v>
      </c>
      <c r="V21" s="32">
        <v>457637.82</v>
      </c>
      <c r="W21" s="32">
        <f t="shared" si="3"/>
        <v>4377853.49</v>
      </c>
    </row>
    <row r="22" spans="1:24" s="25" customFormat="1" ht="20.100000000000001" customHeight="1" x14ac:dyDescent="0.25">
      <c r="A22" s="31" t="s">
        <v>14</v>
      </c>
      <c r="B22" s="32">
        <v>0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>
        <v>0</v>
      </c>
      <c r="N22" s="32">
        <v>113553.77</v>
      </c>
      <c r="O22" s="32">
        <v>3215.5</v>
      </c>
      <c r="P22" s="32">
        <v>24721.5</v>
      </c>
      <c r="Q22" s="32">
        <v>0</v>
      </c>
      <c r="R22" s="32">
        <v>3722.9</v>
      </c>
      <c r="S22" s="34">
        <v>0</v>
      </c>
      <c r="T22" s="32">
        <v>34273.61</v>
      </c>
      <c r="U22" s="32">
        <v>7973.99</v>
      </c>
      <c r="V22" s="32">
        <v>47554.75</v>
      </c>
      <c r="W22" s="32">
        <f t="shared" si="3"/>
        <v>235016.02000000002</v>
      </c>
    </row>
    <row r="23" spans="1:24" s="25" customFormat="1" ht="20.100000000000001" customHeight="1" x14ac:dyDescent="0.25">
      <c r="A23" s="31" t="s">
        <v>15</v>
      </c>
      <c r="B23" s="32">
        <v>6000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>
        <v>25950</v>
      </c>
      <c r="N23" s="32">
        <v>7379818.1399999997</v>
      </c>
      <c r="O23" s="32">
        <v>60614</v>
      </c>
      <c r="P23" s="32">
        <v>292182.46999999997</v>
      </c>
      <c r="Q23" s="32">
        <v>156510</v>
      </c>
      <c r="R23" s="32">
        <v>2095814.34</v>
      </c>
      <c r="S23" s="32">
        <v>628562.79</v>
      </c>
      <c r="T23" s="32">
        <v>588232.5</v>
      </c>
      <c r="U23" s="32">
        <v>692111.86</v>
      </c>
      <c r="V23" s="32">
        <v>7968093.4400000004</v>
      </c>
      <c r="W23" s="32">
        <f t="shared" si="3"/>
        <v>19893889.539999999</v>
      </c>
    </row>
    <row r="24" spans="1:24" s="25" customFormat="1" ht="20.100000000000001" customHeight="1" x14ac:dyDescent="0.25">
      <c r="A24" s="31" t="s">
        <v>16</v>
      </c>
      <c r="B24" s="32">
        <v>0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>
        <v>0</v>
      </c>
      <c r="N24" s="32">
        <v>10500</v>
      </c>
      <c r="O24" s="32">
        <v>53246</v>
      </c>
      <c r="P24" s="32">
        <v>120837.8</v>
      </c>
      <c r="Q24" s="32">
        <v>185754</v>
      </c>
      <c r="R24" s="32">
        <v>975548.06</v>
      </c>
      <c r="S24" s="32">
        <v>227721.12</v>
      </c>
      <c r="T24" s="32">
        <v>162511.24</v>
      </c>
      <c r="U24" s="32">
        <v>200587.44</v>
      </c>
      <c r="V24" s="32">
        <v>158542.67000000001</v>
      </c>
      <c r="W24" s="32">
        <f t="shared" si="3"/>
        <v>2095248.3299999998</v>
      </c>
    </row>
    <row r="25" spans="1:24" s="25" customFormat="1" ht="20.100000000000001" customHeight="1" x14ac:dyDescent="0.25">
      <c r="A25" s="45" t="s">
        <v>17</v>
      </c>
      <c r="B25" s="46">
        <f>SUM(B26:B34)</f>
        <v>190350</v>
      </c>
      <c r="C25" s="46">
        <f t="shared" ref="C25:V25" si="4">SUM(C26:C34)</f>
        <v>0</v>
      </c>
      <c r="D25" s="46">
        <f t="shared" si="4"/>
        <v>0</v>
      </c>
      <c r="E25" s="46">
        <f t="shared" si="4"/>
        <v>0</v>
      </c>
      <c r="F25" s="46">
        <f t="shared" si="4"/>
        <v>0</v>
      </c>
      <c r="G25" s="46">
        <f t="shared" si="4"/>
        <v>0</v>
      </c>
      <c r="H25" s="46">
        <f t="shared" si="4"/>
        <v>0</v>
      </c>
      <c r="I25" s="46">
        <f t="shared" si="4"/>
        <v>0</v>
      </c>
      <c r="J25" s="46">
        <f t="shared" si="4"/>
        <v>0</v>
      </c>
      <c r="K25" s="46">
        <f t="shared" si="4"/>
        <v>0</v>
      </c>
      <c r="L25" s="46">
        <f t="shared" si="4"/>
        <v>0</v>
      </c>
      <c r="M25" s="46">
        <f t="shared" si="4"/>
        <v>229200</v>
      </c>
      <c r="N25" s="46">
        <f t="shared" si="4"/>
        <v>2880575.6</v>
      </c>
      <c r="O25" s="46">
        <f t="shared" si="4"/>
        <v>238700</v>
      </c>
      <c r="P25" s="46">
        <f t="shared" si="4"/>
        <v>578127.92000000004</v>
      </c>
      <c r="Q25" s="46">
        <f t="shared" si="4"/>
        <v>883857.60999999987</v>
      </c>
      <c r="R25" s="46">
        <f t="shared" si="4"/>
        <v>1000390.8699999999</v>
      </c>
      <c r="S25" s="46">
        <f t="shared" si="4"/>
        <v>692473.34000000008</v>
      </c>
      <c r="T25" s="46">
        <f t="shared" si="4"/>
        <v>533665.5</v>
      </c>
      <c r="U25" s="46">
        <f t="shared" si="4"/>
        <v>1953968.12</v>
      </c>
      <c r="V25" s="46">
        <f t="shared" si="4"/>
        <v>249700</v>
      </c>
      <c r="W25" s="46">
        <f>SUM(W26:W34)</f>
        <v>9431008.9600000009</v>
      </c>
      <c r="X25" s="34"/>
    </row>
    <row r="26" spans="1:24" s="25" customFormat="1" ht="20.100000000000001" customHeight="1" x14ac:dyDescent="0.25">
      <c r="A26" s="31" t="s">
        <v>18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15900</v>
      </c>
      <c r="O26" s="32">
        <v>0</v>
      </c>
      <c r="P26" s="32">
        <v>42657.21</v>
      </c>
      <c r="Q26" s="32">
        <v>0</v>
      </c>
      <c r="R26" s="32">
        <v>20400</v>
      </c>
      <c r="S26" s="32">
        <v>10089</v>
      </c>
      <c r="T26" s="32">
        <v>41149</v>
      </c>
      <c r="U26" s="32">
        <v>152879.07</v>
      </c>
      <c r="V26" s="32">
        <v>0</v>
      </c>
      <c r="W26" s="32">
        <f t="shared" ref="W26:W34" si="5">+SUM(B26:V26)</f>
        <v>283074.28000000003</v>
      </c>
    </row>
    <row r="27" spans="1:24" s="25" customFormat="1" ht="20.100000000000001" customHeight="1" x14ac:dyDescent="0.25">
      <c r="A27" s="31" t="s">
        <v>19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30680</v>
      </c>
      <c r="Q27" s="32">
        <v>430522.41</v>
      </c>
      <c r="R27" s="32">
        <v>136644</v>
      </c>
      <c r="S27" s="32">
        <v>164465.45000000001</v>
      </c>
      <c r="T27" s="32">
        <v>0</v>
      </c>
      <c r="U27" s="32">
        <v>19470</v>
      </c>
      <c r="V27" s="32">
        <v>0</v>
      </c>
      <c r="W27" s="32">
        <f t="shared" si="5"/>
        <v>781781.85999999987</v>
      </c>
    </row>
    <row r="28" spans="1:24" s="25" customFormat="1" ht="20.100000000000001" customHeight="1" x14ac:dyDescent="0.25">
      <c r="A28" s="31" t="s">
        <v>20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240956</v>
      </c>
      <c r="O28" s="32">
        <v>0</v>
      </c>
      <c r="P28" s="32">
        <v>108740.07</v>
      </c>
      <c r="Q28" s="32">
        <v>0</v>
      </c>
      <c r="R28" s="32">
        <v>90049.1</v>
      </c>
      <c r="S28" s="32">
        <v>0</v>
      </c>
      <c r="T28" s="32">
        <v>51300.5</v>
      </c>
      <c r="U28" s="32">
        <v>55507.199999999997</v>
      </c>
      <c r="V28" s="32">
        <v>0</v>
      </c>
      <c r="W28" s="32">
        <f t="shared" si="5"/>
        <v>546552.87</v>
      </c>
    </row>
    <row r="29" spans="1:24" s="25" customFormat="1" ht="20.100000000000001" customHeight="1" x14ac:dyDescent="0.25">
      <c r="A29" s="31" t="s">
        <v>21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78273.38</v>
      </c>
      <c r="S29" s="32">
        <v>0</v>
      </c>
      <c r="T29" s="32">
        <v>0</v>
      </c>
      <c r="U29" s="32">
        <v>0</v>
      </c>
      <c r="V29" s="32">
        <v>0</v>
      </c>
      <c r="W29" s="32">
        <f t="shared" si="5"/>
        <v>78273.38</v>
      </c>
    </row>
    <row r="30" spans="1:24" s="25" customFormat="1" ht="20.100000000000001" customHeight="1" x14ac:dyDescent="0.25">
      <c r="A30" s="31" t="s">
        <v>22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42276.1</v>
      </c>
      <c r="S30" s="32">
        <v>71428.95</v>
      </c>
      <c r="T30" s="32">
        <v>0</v>
      </c>
      <c r="U30" s="32">
        <v>0</v>
      </c>
      <c r="V30" s="32">
        <v>0</v>
      </c>
      <c r="W30" s="32">
        <f t="shared" si="5"/>
        <v>113705.04999999999</v>
      </c>
    </row>
    <row r="31" spans="1:24" s="25" customFormat="1" ht="20.100000000000001" customHeight="1" x14ac:dyDescent="0.25">
      <c r="A31" s="31" t="s">
        <v>23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/>
      <c r="T31" s="32">
        <v>0</v>
      </c>
      <c r="U31" s="32">
        <v>0</v>
      </c>
      <c r="V31" s="32">
        <v>0</v>
      </c>
      <c r="W31" s="32">
        <f t="shared" si="5"/>
        <v>0</v>
      </c>
    </row>
    <row r="32" spans="1:24" s="25" customFormat="1" ht="20.100000000000001" customHeight="1" x14ac:dyDescent="0.25">
      <c r="A32" s="31" t="s">
        <v>24</v>
      </c>
      <c r="B32" s="32">
        <v>190350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>
        <v>229200</v>
      </c>
      <c r="N32" s="32">
        <v>240200</v>
      </c>
      <c r="O32" s="32">
        <v>238700</v>
      </c>
      <c r="P32" s="32">
        <v>249157.37</v>
      </c>
      <c r="Q32" s="32">
        <v>267200</v>
      </c>
      <c r="R32" s="32">
        <v>250700</v>
      </c>
      <c r="S32" s="32">
        <v>262200</v>
      </c>
      <c r="T32" s="32">
        <v>416200</v>
      </c>
      <c r="U32" s="32">
        <v>1387700</v>
      </c>
      <c r="V32" s="32">
        <v>249700</v>
      </c>
      <c r="W32" s="32">
        <f t="shared" si="5"/>
        <v>3981307.37</v>
      </c>
    </row>
    <row r="33" spans="1:23" s="25" customFormat="1" ht="20.100000000000001" customHeight="1" x14ac:dyDescent="0.25">
      <c r="A33" s="31" t="s">
        <v>25</v>
      </c>
      <c r="B33" s="32"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f t="shared" si="5"/>
        <v>0</v>
      </c>
    </row>
    <row r="34" spans="1:23" s="25" customFormat="1" ht="20.100000000000001" customHeight="1" x14ac:dyDescent="0.25">
      <c r="A34" s="31" t="s">
        <v>26</v>
      </c>
      <c r="B34" s="32"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>
        <v>0</v>
      </c>
      <c r="N34" s="32">
        <v>2383519.6</v>
      </c>
      <c r="O34" s="32">
        <v>0</v>
      </c>
      <c r="P34" s="32">
        <v>146893.26999999999</v>
      </c>
      <c r="Q34" s="32">
        <v>186135.2</v>
      </c>
      <c r="R34" s="32">
        <v>382048.29</v>
      </c>
      <c r="S34" s="32">
        <v>184289.94</v>
      </c>
      <c r="T34" s="32">
        <v>25016</v>
      </c>
      <c r="U34" s="32">
        <v>338411.85</v>
      </c>
      <c r="V34" s="32">
        <v>0</v>
      </c>
      <c r="W34" s="32">
        <f t="shared" si="5"/>
        <v>3646314.1500000004</v>
      </c>
    </row>
    <row r="35" spans="1:23" s="25" customFormat="1" ht="20.100000000000001" customHeight="1" x14ac:dyDescent="0.25">
      <c r="A35" s="45" t="s">
        <v>27</v>
      </c>
      <c r="B35" s="46">
        <f>SUM(B36:B43)</f>
        <v>0</v>
      </c>
      <c r="C35" s="46">
        <f t="shared" ref="C35:W35" si="6">SUM(C36:C43)</f>
        <v>0</v>
      </c>
      <c r="D35" s="46">
        <f t="shared" si="6"/>
        <v>0</v>
      </c>
      <c r="E35" s="46">
        <f t="shared" si="6"/>
        <v>0</v>
      </c>
      <c r="F35" s="46">
        <f t="shared" si="6"/>
        <v>0</v>
      </c>
      <c r="G35" s="46">
        <f t="shared" si="6"/>
        <v>0</v>
      </c>
      <c r="H35" s="46">
        <f t="shared" si="6"/>
        <v>0</v>
      </c>
      <c r="I35" s="46">
        <f t="shared" si="6"/>
        <v>0</v>
      </c>
      <c r="J35" s="46">
        <f t="shared" si="6"/>
        <v>0</v>
      </c>
      <c r="K35" s="46">
        <f t="shared" si="6"/>
        <v>0</v>
      </c>
      <c r="L35" s="46">
        <f t="shared" si="6"/>
        <v>0</v>
      </c>
      <c r="M35" s="46">
        <f t="shared" si="6"/>
        <v>0</v>
      </c>
      <c r="N35" s="46">
        <f>SUM(N36:N43)</f>
        <v>303082.48</v>
      </c>
      <c r="O35" s="46">
        <f t="shared" si="6"/>
        <v>318724.18</v>
      </c>
      <c r="P35" s="46">
        <f t="shared" si="6"/>
        <v>176573.41</v>
      </c>
      <c r="Q35" s="46">
        <f t="shared" si="6"/>
        <v>0</v>
      </c>
      <c r="R35" s="46">
        <f t="shared" si="6"/>
        <v>489635.45</v>
      </c>
      <c r="S35" s="46">
        <f t="shared" si="6"/>
        <v>2610377.94</v>
      </c>
      <c r="T35" s="46">
        <f t="shared" si="6"/>
        <v>967850.52</v>
      </c>
      <c r="U35" s="46">
        <f t="shared" si="6"/>
        <v>0</v>
      </c>
      <c r="V35" s="46">
        <f t="shared" si="6"/>
        <v>0</v>
      </c>
      <c r="W35" s="46">
        <f t="shared" si="6"/>
        <v>4866243.9800000004</v>
      </c>
    </row>
    <row r="36" spans="1:23" s="25" customFormat="1" ht="20.100000000000001" customHeight="1" x14ac:dyDescent="0.25">
      <c r="A36" s="31" t="s">
        <v>28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f t="shared" ref="W36:W43" si="7">+SUM(B36:V36)</f>
        <v>0</v>
      </c>
    </row>
    <row r="37" spans="1:23" s="25" customFormat="1" ht="20.100000000000001" customHeight="1" x14ac:dyDescent="0.25">
      <c r="A37" s="31" t="s">
        <v>29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f t="shared" si="7"/>
        <v>0</v>
      </c>
    </row>
    <row r="38" spans="1:23" s="25" customFormat="1" ht="20.100000000000001" customHeight="1" x14ac:dyDescent="0.25">
      <c r="A38" s="31" t="s">
        <v>30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f t="shared" si="7"/>
        <v>0</v>
      </c>
    </row>
    <row r="39" spans="1:23" s="25" customFormat="1" ht="20.100000000000001" customHeight="1" x14ac:dyDescent="0.25">
      <c r="A39" s="31" t="s">
        <v>31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f t="shared" si="7"/>
        <v>0</v>
      </c>
    </row>
    <row r="40" spans="1:23" s="25" customFormat="1" ht="20.100000000000001" customHeight="1" x14ac:dyDescent="0.25">
      <c r="A40" s="31" t="s">
        <v>32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f t="shared" si="7"/>
        <v>0</v>
      </c>
    </row>
    <row r="41" spans="1:23" s="25" customFormat="1" ht="20.100000000000001" customHeight="1" x14ac:dyDescent="0.25">
      <c r="A41" s="31" t="s">
        <v>33</v>
      </c>
      <c r="B41" s="32">
        <v>0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f t="shared" si="7"/>
        <v>0</v>
      </c>
    </row>
    <row r="42" spans="1:23" s="25" customFormat="1" ht="20.100000000000001" customHeight="1" x14ac:dyDescent="0.25">
      <c r="A42" s="31" t="s">
        <v>34</v>
      </c>
      <c r="B42" s="32">
        <v>0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303082.48</v>
      </c>
      <c r="O42" s="32">
        <v>318724.18</v>
      </c>
      <c r="P42" s="32">
        <v>176573.41</v>
      </c>
      <c r="Q42" s="32">
        <v>0</v>
      </c>
      <c r="R42" s="32">
        <v>489635.45</v>
      </c>
      <c r="S42" s="36">
        <v>2610377.94</v>
      </c>
      <c r="T42" s="36">
        <v>967850.52</v>
      </c>
      <c r="U42" s="36">
        <v>0</v>
      </c>
      <c r="V42" s="36">
        <v>0</v>
      </c>
      <c r="W42" s="32">
        <f t="shared" si="7"/>
        <v>4866243.9800000004</v>
      </c>
    </row>
    <row r="43" spans="1:23" s="25" customFormat="1" ht="20.100000000000001" customHeight="1" x14ac:dyDescent="0.25">
      <c r="A43" s="31" t="s">
        <v>35</v>
      </c>
      <c r="B43" s="32"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f t="shared" si="7"/>
        <v>0</v>
      </c>
    </row>
    <row r="44" spans="1:23" s="25" customFormat="1" ht="20.100000000000001" customHeight="1" x14ac:dyDescent="0.25">
      <c r="A44" s="45" t="s">
        <v>36</v>
      </c>
      <c r="B44" s="46">
        <f>SUM(B45:B50)</f>
        <v>0</v>
      </c>
      <c r="C44" s="46">
        <f t="shared" ref="C44:V44" si="8">SUM(C45:C50)</f>
        <v>0</v>
      </c>
      <c r="D44" s="46">
        <f t="shared" si="8"/>
        <v>0</v>
      </c>
      <c r="E44" s="46">
        <f t="shared" si="8"/>
        <v>0</v>
      </c>
      <c r="F44" s="46">
        <f t="shared" si="8"/>
        <v>0</v>
      </c>
      <c r="G44" s="46">
        <f t="shared" si="8"/>
        <v>0</v>
      </c>
      <c r="H44" s="46">
        <f t="shared" si="8"/>
        <v>0</v>
      </c>
      <c r="I44" s="46">
        <f t="shared" si="8"/>
        <v>0</v>
      </c>
      <c r="J44" s="46">
        <f t="shared" si="8"/>
        <v>0</v>
      </c>
      <c r="K44" s="46">
        <f t="shared" si="8"/>
        <v>0</v>
      </c>
      <c r="L44" s="46">
        <f t="shared" si="8"/>
        <v>0</v>
      </c>
      <c r="M44" s="46">
        <f t="shared" si="8"/>
        <v>0</v>
      </c>
      <c r="N44" s="46">
        <f t="shared" si="8"/>
        <v>0</v>
      </c>
      <c r="O44" s="46">
        <f t="shared" si="8"/>
        <v>0</v>
      </c>
      <c r="P44" s="46">
        <f t="shared" si="8"/>
        <v>0</v>
      </c>
      <c r="Q44" s="46">
        <f t="shared" si="8"/>
        <v>0</v>
      </c>
      <c r="R44" s="46">
        <f t="shared" si="8"/>
        <v>0</v>
      </c>
      <c r="S44" s="46">
        <f t="shared" si="8"/>
        <v>0</v>
      </c>
      <c r="T44" s="46">
        <f t="shared" si="8"/>
        <v>0</v>
      </c>
      <c r="U44" s="46">
        <f t="shared" si="8"/>
        <v>0</v>
      </c>
      <c r="V44" s="46">
        <f t="shared" si="8"/>
        <v>0</v>
      </c>
      <c r="W44" s="46">
        <f>SUM(W45:W50)</f>
        <v>0</v>
      </c>
    </row>
    <row r="45" spans="1:23" s="25" customFormat="1" ht="20.100000000000001" customHeight="1" x14ac:dyDescent="0.25">
      <c r="A45" s="31" t="s">
        <v>37</v>
      </c>
      <c r="B45" s="32">
        <v>0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f t="shared" ref="W45:W50" si="9">+SUM(B45:V45)</f>
        <v>0</v>
      </c>
    </row>
    <row r="46" spans="1:23" s="25" customFormat="1" ht="20.100000000000001" customHeight="1" x14ac:dyDescent="0.25">
      <c r="A46" s="31" t="s">
        <v>38</v>
      </c>
      <c r="B46" s="32">
        <v>0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f t="shared" si="9"/>
        <v>0</v>
      </c>
    </row>
    <row r="47" spans="1:23" s="25" customFormat="1" ht="20.100000000000001" customHeight="1" x14ac:dyDescent="0.25">
      <c r="A47" s="31" t="s">
        <v>39</v>
      </c>
      <c r="B47" s="32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f t="shared" si="9"/>
        <v>0</v>
      </c>
    </row>
    <row r="48" spans="1:23" s="25" customFormat="1" ht="20.100000000000001" customHeight="1" x14ac:dyDescent="0.25">
      <c r="A48" s="31" t="s">
        <v>40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f t="shared" si="9"/>
        <v>0</v>
      </c>
    </row>
    <row r="49" spans="1:23" s="25" customFormat="1" ht="20.100000000000001" customHeight="1" x14ac:dyDescent="0.25">
      <c r="A49" s="31" t="s">
        <v>41</v>
      </c>
      <c r="B49" s="32">
        <v>0</v>
      </c>
      <c r="C49" s="32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f t="shared" si="9"/>
        <v>0</v>
      </c>
    </row>
    <row r="50" spans="1:23" s="25" customFormat="1" ht="20.100000000000001" customHeight="1" x14ac:dyDescent="0.25">
      <c r="A50" s="31" t="s">
        <v>42</v>
      </c>
      <c r="B50" s="32">
        <v>0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f t="shared" si="9"/>
        <v>0</v>
      </c>
    </row>
    <row r="51" spans="1:23" s="25" customFormat="1" ht="20.100000000000001" customHeight="1" x14ac:dyDescent="0.25">
      <c r="A51" s="45" t="s">
        <v>43</v>
      </c>
      <c r="B51" s="46">
        <f>SUM(B52:B60)</f>
        <v>0</v>
      </c>
      <c r="C51" s="46">
        <f t="shared" ref="C51:W51" si="10">SUM(C52:C60)</f>
        <v>0</v>
      </c>
      <c r="D51" s="46">
        <f t="shared" si="10"/>
        <v>0</v>
      </c>
      <c r="E51" s="46">
        <f t="shared" si="10"/>
        <v>0</v>
      </c>
      <c r="F51" s="46">
        <f t="shared" si="10"/>
        <v>0</v>
      </c>
      <c r="G51" s="46">
        <f t="shared" si="10"/>
        <v>0</v>
      </c>
      <c r="H51" s="46">
        <f t="shared" si="10"/>
        <v>0</v>
      </c>
      <c r="I51" s="46">
        <f t="shared" si="10"/>
        <v>0</v>
      </c>
      <c r="J51" s="46">
        <f t="shared" si="10"/>
        <v>0</v>
      </c>
      <c r="K51" s="46">
        <f t="shared" si="10"/>
        <v>0</v>
      </c>
      <c r="L51" s="46">
        <f t="shared" si="10"/>
        <v>0</v>
      </c>
      <c r="M51" s="46">
        <f t="shared" si="10"/>
        <v>0</v>
      </c>
      <c r="N51" s="46">
        <f t="shared" si="10"/>
        <v>0</v>
      </c>
      <c r="O51" s="46">
        <f t="shared" si="10"/>
        <v>0</v>
      </c>
      <c r="P51" s="46">
        <f t="shared" si="10"/>
        <v>100848.41</v>
      </c>
      <c r="Q51" s="46">
        <f t="shared" si="10"/>
        <v>0</v>
      </c>
      <c r="R51" s="46">
        <f t="shared" si="10"/>
        <v>65231.19</v>
      </c>
      <c r="S51" s="46">
        <f t="shared" si="10"/>
        <v>2266333.31</v>
      </c>
      <c r="T51" s="46">
        <f t="shared" si="10"/>
        <v>127204</v>
      </c>
      <c r="U51" s="46">
        <f t="shared" si="10"/>
        <v>267839.27</v>
      </c>
      <c r="V51" s="46">
        <f t="shared" si="10"/>
        <v>0</v>
      </c>
      <c r="W51" s="46">
        <f t="shared" si="10"/>
        <v>2827456.1799999997</v>
      </c>
    </row>
    <row r="52" spans="1:23" s="25" customFormat="1" ht="20.100000000000001" customHeight="1" x14ac:dyDescent="0.25">
      <c r="A52" s="31" t="s">
        <v>44</v>
      </c>
      <c r="B52" s="32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65231.19</v>
      </c>
      <c r="S52" s="32">
        <v>0</v>
      </c>
      <c r="T52" s="32">
        <v>0</v>
      </c>
      <c r="U52" s="32">
        <v>267839.27</v>
      </c>
      <c r="V52" s="32">
        <v>0</v>
      </c>
      <c r="W52" s="32">
        <f t="shared" ref="W52:W60" si="11">+SUM(B52:V52)</f>
        <v>333070.46000000002</v>
      </c>
    </row>
    <row r="53" spans="1:23" s="25" customFormat="1" ht="20.100000000000001" customHeight="1" x14ac:dyDescent="0.25">
      <c r="A53" s="31" t="s">
        <v>45</v>
      </c>
      <c r="B53" s="32"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f t="shared" si="11"/>
        <v>0</v>
      </c>
    </row>
    <row r="54" spans="1:23" s="25" customFormat="1" ht="20.100000000000001" customHeight="1" x14ac:dyDescent="0.25">
      <c r="A54" s="31" t="s">
        <v>46</v>
      </c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f t="shared" si="11"/>
        <v>0</v>
      </c>
    </row>
    <row r="55" spans="1:23" s="25" customFormat="1" ht="20.100000000000001" customHeight="1" x14ac:dyDescent="0.25">
      <c r="A55" s="31" t="s">
        <v>47</v>
      </c>
      <c r="B55" s="32">
        <v>0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f t="shared" si="11"/>
        <v>0</v>
      </c>
    </row>
    <row r="56" spans="1:23" s="25" customFormat="1" ht="20.100000000000001" customHeight="1" x14ac:dyDescent="0.25">
      <c r="A56" s="31" t="s">
        <v>48</v>
      </c>
      <c r="B56" s="32">
        <v>0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100848.41</v>
      </c>
      <c r="Q56" s="32">
        <v>0</v>
      </c>
      <c r="R56" s="32">
        <v>0</v>
      </c>
      <c r="S56" s="32">
        <v>1107632.31</v>
      </c>
      <c r="T56" s="32">
        <v>127204</v>
      </c>
      <c r="U56" s="32">
        <v>0</v>
      </c>
      <c r="V56" s="32">
        <v>0</v>
      </c>
      <c r="W56" s="32">
        <f t="shared" si="11"/>
        <v>1335684.72</v>
      </c>
    </row>
    <row r="57" spans="1:23" s="25" customFormat="1" ht="20.100000000000001" customHeight="1" x14ac:dyDescent="0.25">
      <c r="A57" s="31" t="s">
        <v>49</v>
      </c>
      <c r="B57" s="32">
        <v>0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920400</v>
      </c>
      <c r="T57" s="32">
        <v>0</v>
      </c>
      <c r="U57" s="32">
        <v>0</v>
      </c>
      <c r="V57" s="32">
        <v>0</v>
      </c>
      <c r="W57" s="32">
        <f t="shared" si="11"/>
        <v>920400</v>
      </c>
    </row>
    <row r="58" spans="1:23" s="25" customFormat="1" ht="20.100000000000001" customHeight="1" x14ac:dyDescent="0.25">
      <c r="A58" s="31" t="s">
        <v>50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f t="shared" si="11"/>
        <v>0</v>
      </c>
    </row>
    <row r="59" spans="1:23" s="25" customFormat="1" ht="20.100000000000001" customHeight="1" x14ac:dyDescent="0.25">
      <c r="A59" s="31" t="s">
        <v>51</v>
      </c>
      <c r="B59" s="32"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238301</v>
      </c>
      <c r="T59" s="32">
        <v>0</v>
      </c>
      <c r="U59" s="32">
        <v>0</v>
      </c>
      <c r="V59" s="32">
        <v>0</v>
      </c>
      <c r="W59" s="32">
        <f t="shared" si="11"/>
        <v>238301</v>
      </c>
    </row>
    <row r="60" spans="1:23" s="25" customFormat="1" ht="20.100000000000001" customHeight="1" x14ac:dyDescent="0.25">
      <c r="A60" s="31" t="s">
        <v>52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f t="shared" si="11"/>
        <v>0</v>
      </c>
    </row>
    <row r="61" spans="1:23" s="25" customFormat="1" ht="20.100000000000001" customHeight="1" x14ac:dyDescent="0.25">
      <c r="A61" s="45" t="s">
        <v>53</v>
      </c>
      <c r="B61" s="46">
        <f>SUM(B62:B65)</f>
        <v>0</v>
      </c>
      <c r="C61" s="46">
        <f t="shared" ref="C61:W61" si="12">SUM(C62:C65)</f>
        <v>0</v>
      </c>
      <c r="D61" s="46">
        <f t="shared" si="12"/>
        <v>0</v>
      </c>
      <c r="E61" s="46">
        <f t="shared" si="12"/>
        <v>0</v>
      </c>
      <c r="F61" s="46">
        <f t="shared" si="12"/>
        <v>0</v>
      </c>
      <c r="G61" s="46">
        <f t="shared" si="12"/>
        <v>0</v>
      </c>
      <c r="H61" s="46">
        <f t="shared" si="12"/>
        <v>0</v>
      </c>
      <c r="I61" s="46">
        <f t="shared" si="12"/>
        <v>0</v>
      </c>
      <c r="J61" s="46">
        <f t="shared" si="12"/>
        <v>0</v>
      </c>
      <c r="K61" s="46">
        <f t="shared" si="12"/>
        <v>0</v>
      </c>
      <c r="L61" s="46">
        <f t="shared" si="12"/>
        <v>0</v>
      </c>
      <c r="M61" s="46">
        <f t="shared" si="12"/>
        <v>0</v>
      </c>
      <c r="N61" s="46">
        <f t="shared" si="12"/>
        <v>10549757.619999999</v>
      </c>
      <c r="O61" s="46">
        <f t="shared" si="12"/>
        <v>7477642.7300000004</v>
      </c>
      <c r="P61" s="46">
        <f t="shared" si="12"/>
        <v>0</v>
      </c>
      <c r="Q61" s="46">
        <f t="shared" si="12"/>
        <v>0</v>
      </c>
      <c r="R61" s="46">
        <f t="shared" si="12"/>
        <v>11930376.449999999</v>
      </c>
      <c r="S61" s="46">
        <f t="shared" si="12"/>
        <v>560946.27</v>
      </c>
      <c r="T61" s="46">
        <f t="shared" si="12"/>
        <v>915127.96</v>
      </c>
      <c r="U61" s="46">
        <f t="shared" si="12"/>
        <v>0</v>
      </c>
      <c r="V61" s="46">
        <f t="shared" si="12"/>
        <v>16567497.039999999</v>
      </c>
      <c r="W61" s="46">
        <f t="shared" si="12"/>
        <v>48001348.07</v>
      </c>
    </row>
    <row r="62" spans="1:23" s="25" customFormat="1" ht="20.100000000000001" customHeight="1" x14ac:dyDescent="0.25">
      <c r="A62" s="31" t="s">
        <v>54</v>
      </c>
      <c r="B62" s="32">
        <v>0</v>
      </c>
      <c r="C62" s="32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10549757.619999999</v>
      </c>
      <c r="O62" s="32">
        <v>7477642.7300000004</v>
      </c>
      <c r="P62" s="32">
        <v>0</v>
      </c>
      <c r="Q62" s="32">
        <v>0</v>
      </c>
      <c r="R62" s="32">
        <v>11930376.449999999</v>
      </c>
      <c r="S62" s="32">
        <v>0</v>
      </c>
      <c r="T62" s="32">
        <v>0</v>
      </c>
      <c r="U62" s="32">
        <v>0</v>
      </c>
      <c r="V62" s="32">
        <v>16567497.039999999</v>
      </c>
      <c r="W62" s="32">
        <f>+SUM(B62:V62)</f>
        <v>46525273.840000004</v>
      </c>
    </row>
    <row r="63" spans="1:23" s="25" customFormat="1" ht="20.100000000000001" customHeight="1" x14ac:dyDescent="0.25">
      <c r="A63" s="31" t="s">
        <v>55</v>
      </c>
      <c r="B63" s="32">
        <v>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560946.27</v>
      </c>
      <c r="T63" s="32">
        <v>915127.96</v>
      </c>
      <c r="U63" s="32">
        <v>0</v>
      </c>
      <c r="V63" s="32">
        <v>0</v>
      </c>
      <c r="W63" s="32">
        <f>+SUM(B63:V63)</f>
        <v>1476074.23</v>
      </c>
    </row>
    <row r="64" spans="1:23" s="25" customFormat="1" ht="20.100000000000001" customHeight="1" x14ac:dyDescent="0.25">
      <c r="A64" s="31" t="s">
        <v>56</v>
      </c>
      <c r="B64" s="32">
        <v>0</v>
      </c>
      <c r="C64" s="32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f>+SUM(B64:V64)</f>
        <v>0</v>
      </c>
    </row>
    <row r="65" spans="1:23" s="25" customFormat="1" ht="20.100000000000001" customHeight="1" x14ac:dyDescent="0.25">
      <c r="A65" s="31" t="s">
        <v>57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f>+SUM(B65:V65)</f>
        <v>0</v>
      </c>
    </row>
    <row r="66" spans="1:23" s="25" customFormat="1" ht="20.100000000000001" customHeight="1" x14ac:dyDescent="0.25">
      <c r="A66" s="45" t="s">
        <v>58</v>
      </c>
      <c r="B66" s="46">
        <f>SUM(B67:B68)</f>
        <v>0</v>
      </c>
      <c r="C66" s="46">
        <f t="shared" ref="C66:V66" si="13">SUM(C67:C68)</f>
        <v>0</v>
      </c>
      <c r="D66" s="46">
        <f t="shared" si="13"/>
        <v>0</v>
      </c>
      <c r="E66" s="46">
        <f t="shared" si="13"/>
        <v>0</v>
      </c>
      <c r="F66" s="46">
        <f t="shared" si="13"/>
        <v>0</v>
      </c>
      <c r="G66" s="46">
        <f t="shared" si="13"/>
        <v>0</v>
      </c>
      <c r="H66" s="46">
        <f t="shared" si="13"/>
        <v>0</v>
      </c>
      <c r="I66" s="46">
        <f t="shared" si="13"/>
        <v>0</v>
      </c>
      <c r="J66" s="46">
        <f t="shared" si="13"/>
        <v>0</v>
      </c>
      <c r="K66" s="46">
        <f t="shared" si="13"/>
        <v>0</v>
      </c>
      <c r="L66" s="46">
        <f t="shared" si="13"/>
        <v>0</v>
      </c>
      <c r="M66" s="46">
        <f t="shared" si="13"/>
        <v>0</v>
      </c>
      <c r="N66" s="46">
        <f t="shared" si="13"/>
        <v>0</v>
      </c>
      <c r="O66" s="46">
        <f t="shared" si="13"/>
        <v>0</v>
      </c>
      <c r="P66" s="46">
        <f t="shared" si="13"/>
        <v>0</v>
      </c>
      <c r="Q66" s="46">
        <f t="shared" si="13"/>
        <v>0</v>
      </c>
      <c r="R66" s="46">
        <f t="shared" si="13"/>
        <v>0</v>
      </c>
      <c r="S66" s="46">
        <f t="shared" si="13"/>
        <v>0</v>
      </c>
      <c r="T66" s="46">
        <f t="shared" si="13"/>
        <v>0</v>
      </c>
      <c r="U66" s="46">
        <f t="shared" si="13"/>
        <v>0</v>
      </c>
      <c r="V66" s="46">
        <f t="shared" si="13"/>
        <v>0</v>
      </c>
      <c r="W66" s="46">
        <f>SUM(W67:W68)</f>
        <v>0</v>
      </c>
    </row>
    <row r="67" spans="1:23" s="25" customFormat="1" ht="20.100000000000001" customHeight="1" x14ac:dyDescent="0.25">
      <c r="A67" s="31" t="s">
        <v>59</v>
      </c>
      <c r="B67" s="32">
        <v>0</v>
      </c>
      <c r="C67" s="32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f>+SUM(B67:V67)</f>
        <v>0</v>
      </c>
    </row>
    <row r="68" spans="1:23" s="25" customFormat="1" ht="20.100000000000001" customHeight="1" x14ac:dyDescent="0.25">
      <c r="A68" s="31" t="s">
        <v>60</v>
      </c>
      <c r="B68" s="32">
        <v>0</v>
      </c>
      <c r="C68" s="32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f>+SUM(B68:V68)</f>
        <v>0</v>
      </c>
    </row>
    <row r="69" spans="1:23" s="25" customFormat="1" ht="20.100000000000001" customHeight="1" x14ac:dyDescent="0.25">
      <c r="A69" s="45" t="s">
        <v>61</v>
      </c>
      <c r="B69" s="46">
        <f>SUM(B70:B72)</f>
        <v>0</v>
      </c>
      <c r="C69" s="46">
        <f t="shared" ref="C69:W69" si="14">SUM(C70:C72)</f>
        <v>0</v>
      </c>
      <c r="D69" s="46">
        <f t="shared" si="14"/>
        <v>0</v>
      </c>
      <c r="E69" s="46">
        <f t="shared" si="14"/>
        <v>0</v>
      </c>
      <c r="F69" s="46">
        <f t="shared" si="14"/>
        <v>0</v>
      </c>
      <c r="G69" s="46">
        <f t="shared" si="14"/>
        <v>0</v>
      </c>
      <c r="H69" s="46">
        <f t="shared" si="14"/>
        <v>0</v>
      </c>
      <c r="I69" s="46">
        <f t="shared" si="14"/>
        <v>0</v>
      </c>
      <c r="J69" s="46">
        <f t="shared" si="14"/>
        <v>0</v>
      </c>
      <c r="K69" s="46">
        <f t="shared" si="14"/>
        <v>0</v>
      </c>
      <c r="L69" s="46">
        <f t="shared" si="14"/>
        <v>0</v>
      </c>
      <c r="M69" s="46">
        <f t="shared" si="14"/>
        <v>0</v>
      </c>
      <c r="N69" s="46">
        <f t="shared" si="14"/>
        <v>0</v>
      </c>
      <c r="O69" s="46">
        <f t="shared" si="14"/>
        <v>0</v>
      </c>
      <c r="P69" s="46">
        <f t="shared" si="14"/>
        <v>0</v>
      </c>
      <c r="Q69" s="46">
        <f t="shared" si="14"/>
        <v>0</v>
      </c>
      <c r="R69" s="46">
        <f t="shared" si="14"/>
        <v>0</v>
      </c>
      <c r="S69" s="46">
        <f t="shared" si="14"/>
        <v>0</v>
      </c>
      <c r="T69" s="46">
        <f t="shared" si="14"/>
        <v>0</v>
      </c>
      <c r="U69" s="46">
        <f t="shared" si="14"/>
        <v>0</v>
      </c>
      <c r="V69" s="46">
        <f t="shared" si="14"/>
        <v>0</v>
      </c>
      <c r="W69" s="46">
        <f t="shared" si="14"/>
        <v>0</v>
      </c>
    </row>
    <row r="70" spans="1:23" s="25" customFormat="1" ht="20.100000000000001" customHeight="1" x14ac:dyDescent="0.25">
      <c r="A70" s="31" t="s">
        <v>62</v>
      </c>
      <c r="B70" s="32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f>+SUM(B70:V70)</f>
        <v>0</v>
      </c>
    </row>
    <row r="71" spans="1:23" s="25" customFormat="1" ht="20.100000000000001" customHeight="1" x14ac:dyDescent="0.25">
      <c r="A71" s="31" t="s">
        <v>63</v>
      </c>
      <c r="B71" s="32">
        <v>0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f>+SUM(B71:V71)</f>
        <v>0</v>
      </c>
    </row>
    <row r="72" spans="1:23" s="25" customFormat="1" ht="20.100000000000001" customHeight="1" x14ac:dyDescent="0.25">
      <c r="A72" s="31" t="s">
        <v>64</v>
      </c>
      <c r="B72" s="32">
        <v>0</v>
      </c>
      <c r="C72" s="32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f>+SUM(B72:V72)</f>
        <v>0</v>
      </c>
    </row>
    <row r="73" spans="1:23" s="25" customFormat="1" ht="20.100000000000001" customHeight="1" x14ac:dyDescent="0.25">
      <c r="A73" s="47" t="s">
        <v>67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</row>
    <row r="74" spans="1:23" s="25" customFormat="1" ht="20.100000000000001" customHeight="1" x14ac:dyDescent="0.25">
      <c r="A74" s="45" t="s">
        <v>68</v>
      </c>
      <c r="B74" s="46">
        <f>SUM(B75:B76)</f>
        <v>0</v>
      </c>
      <c r="C74" s="46">
        <f t="shared" ref="C74:W74" si="15">SUM(C75:C76)</f>
        <v>0</v>
      </c>
      <c r="D74" s="46">
        <f t="shared" si="15"/>
        <v>0</v>
      </c>
      <c r="E74" s="46">
        <f t="shared" si="15"/>
        <v>0</v>
      </c>
      <c r="F74" s="46">
        <f t="shared" si="15"/>
        <v>0</v>
      </c>
      <c r="G74" s="46">
        <f t="shared" si="15"/>
        <v>0</v>
      </c>
      <c r="H74" s="46">
        <f t="shared" si="15"/>
        <v>0</v>
      </c>
      <c r="I74" s="46">
        <f t="shared" si="15"/>
        <v>0</v>
      </c>
      <c r="J74" s="46">
        <f t="shared" si="15"/>
        <v>0</v>
      </c>
      <c r="K74" s="46">
        <f t="shared" si="15"/>
        <v>0</v>
      </c>
      <c r="L74" s="46">
        <f t="shared" si="15"/>
        <v>0</v>
      </c>
      <c r="M74" s="46">
        <f t="shared" si="15"/>
        <v>0</v>
      </c>
      <c r="N74" s="46">
        <f t="shared" si="15"/>
        <v>0</v>
      </c>
      <c r="O74" s="46">
        <f t="shared" si="15"/>
        <v>0</v>
      </c>
      <c r="P74" s="46">
        <f t="shared" si="15"/>
        <v>0</v>
      </c>
      <c r="Q74" s="46">
        <f t="shared" si="15"/>
        <v>0</v>
      </c>
      <c r="R74" s="46">
        <f t="shared" si="15"/>
        <v>0</v>
      </c>
      <c r="S74" s="46">
        <f t="shared" si="15"/>
        <v>0</v>
      </c>
      <c r="T74" s="46">
        <f t="shared" si="15"/>
        <v>0</v>
      </c>
      <c r="U74" s="46">
        <f t="shared" si="15"/>
        <v>0</v>
      </c>
      <c r="V74" s="46">
        <f t="shared" si="15"/>
        <v>0</v>
      </c>
      <c r="W74" s="46">
        <f t="shared" si="15"/>
        <v>0</v>
      </c>
    </row>
    <row r="75" spans="1:23" s="25" customFormat="1" ht="20.100000000000001" customHeight="1" x14ac:dyDescent="0.25">
      <c r="A75" s="31" t="s">
        <v>69</v>
      </c>
      <c r="B75" s="32">
        <v>0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f>+SUM(B75:V75)</f>
        <v>0</v>
      </c>
    </row>
    <row r="76" spans="1:23" s="25" customFormat="1" ht="20.100000000000001" customHeight="1" x14ac:dyDescent="0.25">
      <c r="A76" s="31" t="s">
        <v>70</v>
      </c>
      <c r="B76" s="32">
        <v>0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f>+SUM(B76:V76)</f>
        <v>0</v>
      </c>
    </row>
    <row r="77" spans="1:23" s="25" customFormat="1" ht="20.100000000000001" customHeight="1" x14ac:dyDescent="0.25">
      <c r="A77" s="45" t="s">
        <v>71</v>
      </c>
      <c r="B77" s="46">
        <f>SUM(B78:B79)</f>
        <v>0</v>
      </c>
      <c r="C77" s="46">
        <f t="shared" ref="C77:W77" si="16">SUM(C78:C79)</f>
        <v>0</v>
      </c>
      <c r="D77" s="46">
        <f t="shared" si="16"/>
        <v>0</v>
      </c>
      <c r="E77" s="46">
        <f t="shared" si="16"/>
        <v>0</v>
      </c>
      <c r="F77" s="46">
        <f t="shared" si="16"/>
        <v>0</v>
      </c>
      <c r="G77" s="46">
        <f t="shared" si="16"/>
        <v>0</v>
      </c>
      <c r="H77" s="46">
        <f t="shared" si="16"/>
        <v>0</v>
      </c>
      <c r="I77" s="46">
        <f t="shared" si="16"/>
        <v>0</v>
      </c>
      <c r="J77" s="46">
        <f t="shared" si="16"/>
        <v>0</v>
      </c>
      <c r="K77" s="46">
        <f t="shared" si="16"/>
        <v>0</v>
      </c>
      <c r="L77" s="46">
        <f t="shared" si="16"/>
        <v>0</v>
      </c>
      <c r="M77" s="46">
        <f t="shared" si="16"/>
        <v>0</v>
      </c>
      <c r="N77" s="46">
        <f t="shared" si="16"/>
        <v>0</v>
      </c>
      <c r="O77" s="46">
        <f t="shared" si="16"/>
        <v>0</v>
      </c>
      <c r="P77" s="46">
        <f t="shared" si="16"/>
        <v>0</v>
      </c>
      <c r="Q77" s="46">
        <f t="shared" si="16"/>
        <v>0</v>
      </c>
      <c r="R77" s="46">
        <f t="shared" si="16"/>
        <v>0</v>
      </c>
      <c r="S77" s="46">
        <f t="shared" si="16"/>
        <v>0</v>
      </c>
      <c r="T77" s="46">
        <f t="shared" si="16"/>
        <v>0</v>
      </c>
      <c r="U77" s="46">
        <f t="shared" si="16"/>
        <v>0</v>
      </c>
      <c r="V77" s="46">
        <f t="shared" si="16"/>
        <v>0</v>
      </c>
      <c r="W77" s="46">
        <f t="shared" si="16"/>
        <v>0</v>
      </c>
    </row>
    <row r="78" spans="1:23" s="25" customFormat="1" ht="20.100000000000001" customHeight="1" x14ac:dyDescent="0.25">
      <c r="A78" s="31" t="s">
        <v>72</v>
      </c>
      <c r="B78" s="32">
        <v>0</v>
      </c>
      <c r="C78" s="32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2">
        <v>0</v>
      </c>
      <c r="W78" s="32">
        <f>+SUM(B78:V78)</f>
        <v>0</v>
      </c>
    </row>
    <row r="79" spans="1:23" s="25" customFormat="1" ht="20.100000000000001" customHeight="1" x14ac:dyDescent="0.25">
      <c r="A79" s="31" t="s">
        <v>73</v>
      </c>
      <c r="B79" s="32">
        <v>0</v>
      </c>
      <c r="C79" s="32">
        <v>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32">
        <v>0</v>
      </c>
      <c r="U79" s="32">
        <v>0</v>
      </c>
      <c r="V79" s="32">
        <v>0</v>
      </c>
      <c r="W79" s="32">
        <f>+SUM(B79:V79)</f>
        <v>0</v>
      </c>
    </row>
    <row r="80" spans="1:23" s="25" customFormat="1" ht="20.100000000000001" customHeight="1" x14ac:dyDescent="0.25">
      <c r="A80" s="45" t="s">
        <v>74</v>
      </c>
      <c r="B80" s="46">
        <f>SUM(B81)</f>
        <v>0</v>
      </c>
      <c r="C80" s="46">
        <f t="shared" ref="C80:W80" si="17">SUM(C81)</f>
        <v>0</v>
      </c>
      <c r="D80" s="46">
        <f t="shared" si="17"/>
        <v>0</v>
      </c>
      <c r="E80" s="46">
        <f t="shared" si="17"/>
        <v>0</v>
      </c>
      <c r="F80" s="46">
        <f t="shared" si="17"/>
        <v>0</v>
      </c>
      <c r="G80" s="46">
        <f t="shared" si="17"/>
        <v>0</v>
      </c>
      <c r="H80" s="46">
        <f t="shared" si="17"/>
        <v>0</v>
      </c>
      <c r="I80" s="46">
        <f t="shared" si="17"/>
        <v>0</v>
      </c>
      <c r="J80" s="46">
        <f t="shared" si="17"/>
        <v>0</v>
      </c>
      <c r="K80" s="46">
        <f t="shared" si="17"/>
        <v>0</v>
      </c>
      <c r="L80" s="46">
        <f t="shared" si="17"/>
        <v>0</v>
      </c>
      <c r="M80" s="46">
        <f t="shared" si="17"/>
        <v>0</v>
      </c>
      <c r="N80" s="46">
        <f t="shared" si="17"/>
        <v>0</v>
      </c>
      <c r="O80" s="46">
        <f t="shared" si="17"/>
        <v>0</v>
      </c>
      <c r="P80" s="46">
        <f t="shared" si="17"/>
        <v>0</v>
      </c>
      <c r="Q80" s="46">
        <f t="shared" si="17"/>
        <v>0</v>
      </c>
      <c r="R80" s="46">
        <f t="shared" si="17"/>
        <v>0</v>
      </c>
      <c r="S80" s="46">
        <f t="shared" si="17"/>
        <v>0</v>
      </c>
      <c r="T80" s="46">
        <f t="shared" si="17"/>
        <v>0</v>
      </c>
      <c r="U80" s="46">
        <f t="shared" si="17"/>
        <v>0</v>
      </c>
      <c r="V80" s="46">
        <f t="shared" si="17"/>
        <v>0</v>
      </c>
      <c r="W80" s="46">
        <f t="shared" si="17"/>
        <v>0</v>
      </c>
    </row>
    <row r="81" spans="1:23" s="25" customFormat="1" ht="20.100000000000001" customHeight="1" x14ac:dyDescent="0.25">
      <c r="A81" s="31" t="s">
        <v>75</v>
      </c>
      <c r="B81" s="32">
        <v>0</v>
      </c>
      <c r="C81" s="32">
        <v>0</v>
      </c>
      <c r="D81" s="32">
        <v>0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f>+SUM(B81:V81)</f>
        <v>0</v>
      </c>
    </row>
    <row r="82" spans="1:23" s="25" customFormat="1" ht="27" customHeight="1" x14ac:dyDescent="0.25">
      <c r="A82" s="35" t="s">
        <v>65</v>
      </c>
      <c r="B82" s="44">
        <f>+B80+B77+B74+B69+B66+B61+B51+B44+B35+B25+B15+B9</f>
        <v>6733732.8600000003</v>
      </c>
      <c r="C82" s="44">
        <f t="shared" ref="C82:W82" si="18">+C80+C77+C74+C69+C66+C61+C51+C44+C35+C25+C15+C9</f>
        <v>0</v>
      </c>
      <c r="D82" s="44">
        <f t="shared" si="18"/>
        <v>0</v>
      </c>
      <c r="E82" s="44">
        <f t="shared" si="18"/>
        <v>0</v>
      </c>
      <c r="F82" s="44">
        <f t="shared" si="18"/>
        <v>0</v>
      </c>
      <c r="G82" s="44">
        <f t="shared" si="18"/>
        <v>0</v>
      </c>
      <c r="H82" s="44">
        <f t="shared" si="18"/>
        <v>0</v>
      </c>
      <c r="I82" s="44">
        <f t="shared" si="18"/>
        <v>0</v>
      </c>
      <c r="J82" s="44">
        <f t="shared" si="18"/>
        <v>0</v>
      </c>
      <c r="K82" s="44">
        <f t="shared" si="18"/>
        <v>0</v>
      </c>
      <c r="L82" s="44">
        <f t="shared" si="18"/>
        <v>0</v>
      </c>
      <c r="M82" s="44">
        <f t="shared" si="18"/>
        <v>10032303.52</v>
      </c>
      <c r="N82" s="44">
        <f t="shared" si="18"/>
        <v>30001986.509999998</v>
      </c>
      <c r="O82" s="44">
        <f t="shared" si="18"/>
        <v>21243789.690000001</v>
      </c>
      <c r="P82" s="44">
        <f t="shared" si="18"/>
        <v>11665823.049999999</v>
      </c>
      <c r="Q82" s="44">
        <f t="shared" si="18"/>
        <v>10895602.1</v>
      </c>
      <c r="R82" s="44">
        <f t="shared" si="18"/>
        <v>25791206.119999997</v>
      </c>
      <c r="S82" s="44">
        <f t="shared" si="18"/>
        <v>19937829.170000002</v>
      </c>
      <c r="T82" s="44">
        <f t="shared" si="18"/>
        <v>12850419.65</v>
      </c>
      <c r="U82" s="44">
        <f t="shared" si="18"/>
        <v>17127035.359999999</v>
      </c>
      <c r="V82" s="44">
        <f t="shared" si="18"/>
        <v>45417484.340000004</v>
      </c>
      <c r="W82" s="44">
        <f t="shared" si="18"/>
        <v>211697212.37</v>
      </c>
    </row>
    <row r="84" spans="1:23" x14ac:dyDescent="0.25">
      <c r="W84" s="37"/>
    </row>
    <row r="88" spans="1:23" x14ac:dyDescent="0.25">
      <c r="A88" s="55"/>
    </row>
    <row r="89" spans="1:23" ht="18.75" x14ac:dyDescent="0.3">
      <c r="A89" s="56" t="s">
        <v>110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59" t="s">
        <v>113</v>
      </c>
      <c r="P89" s="11"/>
      <c r="Q89" s="11"/>
      <c r="R89" s="11"/>
      <c r="S89" s="11"/>
      <c r="T89" s="59" t="s">
        <v>94</v>
      </c>
      <c r="U89" s="11"/>
      <c r="V89" s="11"/>
    </row>
    <row r="90" spans="1:23" ht="18.75" x14ac:dyDescent="0.3">
      <c r="A90" s="57" t="s">
        <v>98</v>
      </c>
      <c r="B90" s="88"/>
      <c r="C90" s="88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57" t="s">
        <v>111</v>
      </c>
      <c r="P90" s="11"/>
      <c r="Q90" s="11"/>
      <c r="R90" s="11"/>
      <c r="S90" s="11"/>
      <c r="T90" s="57" t="s">
        <v>115</v>
      </c>
      <c r="U90" s="11"/>
      <c r="V90" s="11"/>
    </row>
    <row r="91" spans="1:23" ht="18.75" x14ac:dyDescent="0.3">
      <c r="A91" s="58"/>
      <c r="B91" s="88"/>
      <c r="C91" s="88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58"/>
      <c r="P91" s="11"/>
      <c r="Q91" s="11"/>
      <c r="R91" s="11"/>
      <c r="S91" s="11"/>
      <c r="T91" s="58"/>
      <c r="U91" s="11"/>
      <c r="V91" s="11"/>
    </row>
    <row r="92" spans="1:23" ht="18.75" x14ac:dyDescent="0.3">
      <c r="A92" s="56" t="s">
        <v>99</v>
      </c>
      <c r="B92" s="60"/>
      <c r="C92" s="60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59" t="s">
        <v>112</v>
      </c>
      <c r="P92" s="11"/>
      <c r="Q92" s="11"/>
      <c r="R92" s="11"/>
      <c r="S92" s="61"/>
      <c r="T92" s="59" t="s">
        <v>114</v>
      </c>
      <c r="U92" s="61"/>
      <c r="V92" s="11"/>
    </row>
    <row r="93" spans="1:23" ht="18.75" x14ac:dyDescent="0.3">
      <c r="A93" s="57" t="s">
        <v>109</v>
      </c>
      <c r="B93" s="62"/>
      <c r="C93" s="6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57" t="s">
        <v>109</v>
      </c>
      <c r="P93" s="11"/>
      <c r="Q93" s="11"/>
      <c r="R93" s="11"/>
      <c r="S93" s="11"/>
      <c r="T93" s="57" t="s">
        <v>109</v>
      </c>
      <c r="U93" s="11"/>
      <c r="V93" s="11"/>
    </row>
    <row r="94" spans="1:23" ht="23.25" x14ac:dyDescent="0.35">
      <c r="A94" s="42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23" ht="21" x14ac:dyDescent="0.35">
      <c r="P95" s="20"/>
      <c r="Q95" s="20"/>
      <c r="R95" s="20"/>
      <c r="S95" s="20"/>
      <c r="T95" s="20"/>
      <c r="U95" s="20"/>
      <c r="V95" s="20"/>
      <c r="W95" s="19"/>
    </row>
  </sheetData>
  <mergeCells count="7">
    <mergeCell ref="B90:C90"/>
    <mergeCell ref="B91:C91"/>
    <mergeCell ref="A2:W2"/>
    <mergeCell ref="A3:W3"/>
    <mergeCell ref="A4:W4"/>
    <mergeCell ref="A5:W5"/>
    <mergeCell ref="A6:W6"/>
  </mergeCells>
  <printOptions horizontalCentered="1"/>
  <pageMargins left="0.32" right="0.17" top="0.61" bottom="0.57999999999999996" header="0.17" footer="0.17"/>
  <pageSetup paperSize="5" scale="45" orientation="landscape" r:id="rId1"/>
  <ignoredErrors>
    <ignoredError sqref="W15 W25 W35 W44 W51 W61 W69 W80 W77" formula="1"/>
    <ignoredError sqref="B35 B44 B51 B61 B66" formulaRange="1"/>
    <ignoredError sqref="W6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Ejecutado-Devengado</vt:lpstr>
      <vt:lpstr>'P1 Presupuesto Aprobado'!Print_Area</vt:lpstr>
      <vt:lpstr>'P2 Presupuesto Aprobado-Ejec '!Print_Area</vt:lpstr>
      <vt:lpstr>'P3 Ejecutado-Devengado'!Print_Area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Pedro Valentín Ramírez Pérez</cp:lastModifiedBy>
  <cp:lastPrinted>2022-12-16T18:46:06Z</cp:lastPrinted>
  <dcterms:created xsi:type="dcterms:W3CDTF">2021-07-29T18:58:50Z</dcterms:created>
  <dcterms:modified xsi:type="dcterms:W3CDTF">2022-12-16T18:46:10Z</dcterms:modified>
</cp:coreProperties>
</file>