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MERARY LANTIGUA\OAI-Ejecución presupuestaria, Ingresos Egresos, BG, CXP, Nóminas\Ejecución Presupuestaria\"/>
    </mc:Choice>
  </mc:AlternateContent>
  <xr:revisionPtr revIDLastSave="0" documentId="13_ncr:1_{4AAA2B28-B519-4988-8A3B-9E1C053D2BD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1 Presupuesto Aprobado" sheetId="1" r:id="rId1"/>
    <sheet name="P2 Presupuesto Aprobado-Ejec " sheetId="2" r:id="rId2"/>
    <sheet name="P3 Ejecutado-Devengado" sheetId="3" r:id="rId3"/>
  </sheets>
  <definedNames>
    <definedName name="_xlnm.Print_Area" localSheetId="0">'P1 Presupuesto Aprobado'!$A$1:$C$102</definedName>
    <definedName name="_xlnm.Print_Area" localSheetId="1">'P2 Presupuesto Aprobado-Ejec '!$A$1:$L$93</definedName>
    <definedName name="_xlnm.Print_Area" localSheetId="2">'P3 Ejecutado-Devengado'!$A$1:$T$103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9" i="3" l="1"/>
  <c r="T15" i="3"/>
  <c r="T25" i="3"/>
  <c r="T35" i="3"/>
  <c r="T51" i="3"/>
  <c r="T61" i="3"/>
  <c r="T82" i="3"/>
  <c r="C11" i="1"/>
  <c r="C9" i="2"/>
  <c r="C15" i="2"/>
  <c r="C25" i="2"/>
  <c r="C35" i="2"/>
  <c r="C51" i="2"/>
  <c r="C61" i="2"/>
  <c r="C17" i="1"/>
  <c r="C27" i="1"/>
  <c r="C37" i="1"/>
  <c r="C53" i="1"/>
  <c r="C82" i="2" l="1"/>
  <c r="C63" i="1"/>
  <c r="C84" i="1" s="1"/>
  <c r="K61" i="2" l="1"/>
  <c r="K51" i="2"/>
  <c r="K35" i="2"/>
  <c r="K25" i="2"/>
  <c r="K15" i="2"/>
  <c r="K9" i="2"/>
  <c r="S51" i="3"/>
  <c r="S61" i="3"/>
  <c r="R51" i="3"/>
  <c r="S35" i="3"/>
  <c r="S25" i="3"/>
  <c r="S15" i="3"/>
  <c r="S9" i="3"/>
  <c r="R61" i="3"/>
  <c r="R35" i="3"/>
  <c r="R25" i="3"/>
  <c r="R15" i="3"/>
  <c r="R9" i="3"/>
  <c r="K82" i="2" l="1"/>
  <c r="S82" i="3"/>
  <c r="R82" i="3"/>
  <c r="J51" i="2"/>
  <c r="J61" i="2"/>
  <c r="J35" i="2"/>
  <c r="J25" i="2" l="1"/>
  <c r="J15" i="2"/>
  <c r="J9" i="2"/>
  <c r="I15" i="2"/>
  <c r="I51" i="2"/>
  <c r="I35" i="2"/>
  <c r="H25" i="2"/>
  <c r="I25" i="2"/>
  <c r="I9" i="2"/>
  <c r="J82" i="2" l="1"/>
  <c r="I82" i="2"/>
  <c r="Q35" i="3"/>
  <c r="Q25" i="3"/>
  <c r="Q15" i="3"/>
  <c r="Q9" i="3"/>
  <c r="B37" i="1"/>
  <c r="B11" i="1"/>
  <c r="Q82" i="3" l="1"/>
  <c r="H51" i="2"/>
  <c r="L51" i="2" s="1"/>
  <c r="H61" i="2"/>
  <c r="H35" i="2"/>
  <c r="H15" i="2"/>
  <c r="H9" i="2"/>
  <c r="P25" i="3"/>
  <c r="P51" i="3"/>
  <c r="P61" i="3"/>
  <c r="P35" i="3"/>
  <c r="P15" i="3"/>
  <c r="P9" i="3"/>
  <c r="G62" i="2"/>
  <c r="G61" i="2" s="1"/>
  <c r="G42" i="2"/>
  <c r="G35" i="2" s="1"/>
  <c r="G32" i="2"/>
  <c r="G26" i="2"/>
  <c r="G24" i="2"/>
  <c r="G23" i="2"/>
  <c r="G22" i="2"/>
  <c r="G21" i="2"/>
  <c r="G20" i="2"/>
  <c r="G16" i="2"/>
  <c r="G14" i="2"/>
  <c r="G11" i="2"/>
  <c r="G10" i="2"/>
  <c r="H82" i="2" l="1"/>
  <c r="P82" i="3"/>
  <c r="G25" i="2"/>
  <c r="G15" i="2"/>
  <c r="G9" i="2"/>
  <c r="O61" i="3"/>
  <c r="O35" i="3"/>
  <c r="O25" i="3"/>
  <c r="O15" i="3"/>
  <c r="O9" i="3"/>
  <c r="O82" i="3" l="1"/>
  <c r="G82" i="2"/>
  <c r="B63" i="1"/>
  <c r="N61" i="3" l="1"/>
  <c r="N35" i="3"/>
  <c r="N25" i="3"/>
  <c r="N9" i="3"/>
  <c r="N15" i="3"/>
  <c r="F25" i="2"/>
  <c r="F35" i="2"/>
  <c r="L35" i="2" s="1"/>
  <c r="F61" i="2"/>
  <c r="L61" i="2" s="1"/>
  <c r="F15" i="2"/>
  <c r="N82" i="3" l="1"/>
  <c r="E15" i="2" l="1"/>
  <c r="M15" i="3"/>
  <c r="C25" i="3"/>
  <c r="D25" i="3"/>
  <c r="E25" i="3"/>
  <c r="F25" i="3"/>
  <c r="G25" i="3"/>
  <c r="H25" i="3"/>
  <c r="I25" i="3"/>
  <c r="J25" i="3"/>
  <c r="K25" i="3"/>
  <c r="L25" i="3"/>
  <c r="M25" i="3"/>
  <c r="C15" i="3"/>
  <c r="D15" i="3"/>
  <c r="E15" i="3"/>
  <c r="F15" i="3"/>
  <c r="G15" i="3"/>
  <c r="H15" i="3"/>
  <c r="I15" i="3"/>
  <c r="J15" i="3"/>
  <c r="K15" i="3"/>
  <c r="L15" i="3"/>
  <c r="C9" i="3"/>
  <c r="D9" i="3"/>
  <c r="E9" i="3"/>
  <c r="F9" i="3"/>
  <c r="G9" i="3"/>
  <c r="H9" i="3"/>
  <c r="I9" i="3"/>
  <c r="J9" i="3"/>
  <c r="K9" i="3"/>
  <c r="L9" i="3"/>
  <c r="M9" i="3"/>
  <c r="M82" i="3" l="1"/>
  <c r="B32" i="3"/>
  <c r="B25" i="3" s="1"/>
  <c r="B23" i="3"/>
  <c r="B16" i="3"/>
  <c r="B14" i="3"/>
  <c r="B11" i="3"/>
  <c r="B10" i="3"/>
  <c r="B9" i="3" l="1"/>
  <c r="B15" i="3"/>
  <c r="E25" i="2"/>
  <c r="E9" i="2"/>
  <c r="F9" i="2"/>
  <c r="F82" i="2" s="1"/>
  <c r="B17" i="1"/>
  <c r="B53" i="1"/>
  <c r="B27" i="1"/>
  <c r="B82" i="2"/>
  <c r="D9" i="2"/>
  <c r="D15" i="2"/>
  <c r="L15" i="2" s="1"/>
  <c r="D25" i="2"/>
  <c r="L9" i="2" l="1"/>
  <c r="L25" i="2"/>
  <c r="B84" i="1"/>
  <c r="B82" i="3"/>
  <c r="D82" i="2"/>
  <c r="E82" i="2"/>
  <c r="L82" i="2" l="1"/>
</calcChain>
</file>

<file path=xl/sharedStrings.xml><?xml version="1.0" encoding="utf-8"?>
<sst xmlns="http://schemas.openxmlformats.org/spreadsheetml/2006/main" count="297" uniqueCount="118">
  <si>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</si>
  <si>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</si>
  <si>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</si>
  <si>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</si>
  <si>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</si>
  <si>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</si>
  <si>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</si>
  <si>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</si>
  <si>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</si>
  <si>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</si>
  <si>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</si>
  <si>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</si>
  <si>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</si>
  <si>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</si>
  <si>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</si>
  <si>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</si>
  <si>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</si>
  <si>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</si>
  <si>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</si>
  <si>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</si>
  <si>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</si>
  <si>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</si>
  <si>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</si>
  <si>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</si>
  <si>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</si>
  <si>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</si>
  <si>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</si>
  <si>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</si>
  <si>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</si>
  <si>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</si>
  <si>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</si>
  <si>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</si>
  <si>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</si>
  <si>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</si>
  <si>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</si>
  <si>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</si>
  <si>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</si>
  <si>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</si>
  <si>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</si>
  <si>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</si>
  <si>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</si>
  <si>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</si>
  <si>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</si>
  <si>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</si>
  <si>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</si>
  <si>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</si>
  <si>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</si>
  <si>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</si>
  <si>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</si>
  <si>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</si>
  <si>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</si>
  <si>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</si>
  <si>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</si>
  <si>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</si>
  <si>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</si>
  <si>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</si>
  <si>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</si>
  <si>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</si>
  <si>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</si>
  <si>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</si>
  <si>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</si>
  <si>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</si>
  <si>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</si>
  <si>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</si>
  <si>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</si>
  <si>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</si>
  <si>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</si>
  <si>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</si>
  <si>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</si>
  <si>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</si>
  <si>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</si>
  <si>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</si>
  <si>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</si>
  <si>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</si>
  <si>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</si>
  <si>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</si>
  <si>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</si>
  <si>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</si>
  <si>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</si>
  <si>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</si>
  <si>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</si>
  <si>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</si>
  <si>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</si>
  <si>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</si>
  <si>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</si>
  <si>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</si>
  <si>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</si>
  <si>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</si>
  <si>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</si>
  <si>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</si>
  <si>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</si>
  <si>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</si>
  <si>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</si>
  <si>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Hacienda</t>
  </si>
  <si>
    <t>Carlos Castellanos</t>
  </si>
  <si>
    <t>Encargado División de Contabilidad</t>
  </si>
  <si>
    <t xml:space="preserve">Revisado por: </t>
  </si>
  <si>
    <t xml:space="preserve">Aprobado por: </t>
  </si>
  <si>
    <t>Unidad de Análisis Financiero</t>
  </si>
  <si>
    <t xml:space="preserve">Presupuesto de Gasto y Aplicaciones Financieras </t>
  </si>
  <si>
    <t xml:space="preserve">Ejecución de Gasto y Aplicaciones Financieras </t>
  </si>
  <si>
    <t>Preparado por:</t>
  </si>
  <si>
    <t>Merary Lantigua</t>
  </si>
  <si>
    <t>Analista de Presupuesto</t>
  </si>
  <si>
    <t xml:space="preserve">Enc. Administrativo y  Financiero </t>
  </si>
  <si>
    <t xml:space="preserve">              Aprobado por: </t>
  </si>
  <si>
    <t xml:space="preserve">             Enc. Dpto. Administrativo y Financiero </t>
  </si>
  <si>
    <t xml:space="preserve">             Giancarlo Ricardo</t>
  </si>
  <si>
    <t xml:space="preserve"> </t>
  </si>
  <si>
    <t xml:space="preserve">                            Giancarlo Ricardo</t>
  </si>
  <si>
    <t xml:space="preserve">                            Aprobado por: </t>
  </si>
  <si>
    <t xml:space="preserve">                            Enc. Dpto. Administrativo y Financiero</t>
  </si>
  <si>
    <t>Giancarlo Ricardo</t>
  </si>
  <si>
    <t xml:space="preserve">Preparado por:                                                                                        Revisado por : </t>
  </si>
  <si>
    <t xml:space="preserve">Merary Lantigua                                                                                   Carlos Castellanos </t>
  </si>
  <si>
    <t xml:space="preserve">Encargado División de Contabilidad </t>
  </si>
  <si>
    <t xml:space="preserve">Analista de Presupuesto                                                                      Enc. División de Contabilidad 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</si>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</sst>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4" xfId="0" applyBorder="1"/>
    <xf numFmtId="0" fontId="3" fillId="0" borderId="4" xfId="0" applyFont="1" applyBorder="1" applyAlignment="1">
      <alignment horizontal="left" indent="1"/>
    </xf>
    <xf numFmtId="164" fontId="3" fillId="0" borderId="4" xfId="0" applyNumberFormat="1" applyFont="1" applyBorder="1"/>
    <xf numFmtId="0" fontId="0" fillId="0" borderId="4" xfId="0" applyBorder="1" applyAlignment="1">
      <alignment horizontal="left" indent="2"/>
    </xf>
    <xf numFmtId="0" fontId="3" fillId="0" borderId="4" xfId="0" applyFont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43" fontId="0" fillId="0" borderId="4" xfId="1" applyFont="1" applyBorder="1"/>
    <xf numFmtId="0" fontId="9" fillId="0" borderId="0" xfId="0" applyFont="1"/>
    <xf numFmtId="0" fontId="9" fillId="0" borderId="4" xfId="0" applyFont="1" applyBorder="1"/>
    <xf numFmtId="0" fontId="10" fillId="5" borderId="1" xfId="0" applyFont="1" applyFill="1" applyBorder="1" applyAlignment="1">
      <alignment horizontal="center"/>
    </xf>
    <xf numFmtId="164" fontId="8" fillId="0" borderId="0" xfId="0" applyNumberFormat="1" applyFont="1" applyBorder="1"/>
    <xf numFmtId="164" fontId="8" fillId="0" borderId="4" xfId="0" applyNumberFormat="1" applyFont="1" applyBorder="1"/>
    <xf numFmtId="0" fontId="8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164" fontId="9" fillId="0" borderId="4" xfId="0" applyNumberFormat="1" applyFont="1" applyBorder="1"/>
    <xf numFmtId="43" fontId="9" fillId="0" borderId="4" xfId="1" applyFont="1" applyBorder="1"/>
    <xf numFmtId="0" fontId="10" fillId="2" borderId="4" xfId="0" applyFont="1" applyFill="1" applyBorder="1" applyAlignment="1">
      <alignment vertical="center"/>
    </xf>
    <xf numFmtId="164" fontId="10" fillId="2" borderId="4" xfId="0" applyNumberFormat="1" applyFont="1" applyFill="1" applyBorder="1"/>
    <xf numFmtId="43" fontId="8" fillId="0" borderId="4" xfId="0" applyNumberFormat="1" applyFont="1" applyBorder="1"/>
    <xf numFmtId="43" fontId="8" fillId="0" borderId="4" xfId="1" applyFont="1" applyBorder="1"/>
    <xf numFmtId="43" fontId="2" fillId="2" borderId="4" xfId="1" applyFont="1" applyFill="1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/>
    <xf numFmtId="0" fontId="11" fillId="0" borderId="0" xfId="0" applyFont="1" applyAlignment="1"/>
    <xf numFmtId="164" fontId="8" fillId="0" borderId="8" xfId="0" applyNumberFormat="1" applyFont="1" applyBorder="1"/>
    <xf numFmtId="0" fontId="8" fillId="0" borderId="9" xfId="0" applyFont="1" applyBorder="1" applyAlignment="1">
      <alignment horizontal="left" wrapText="1"/>
    </xf>
    <xf numFmtId="0" fontId="0" fillId="0" borderId="0" xfId="0" applyBorder="1"/>
    <xf numFmtId="0" fontId="11" fillId="0" borderId="0" xfId="0" applyFont="1" applyAlignment="1">
      <alignment horizontal="left"/>
    </xf>
    <xf numFmtId="164" fontId="8" fillId="0" borderId="4" xfId="0" applyNumberFormat="1" applyFont="1" applyFill="1" applyBorder="1"/>
    <xf numFmtId="0" fontId="6" fillId="0" borderId="0" xfId="0" applyFont="1" applyAlignment="1">
      <alignment horizontal="left"/>
    </xf>
    <xf numFmtId="0" fontId="6" fillId="0" borderId="0" xfId="0" applyFont="1"/>
    <xf numFmtId="0" fontId="13" fillId="0" borderId="0" xfId="0" applyFont="1"/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4" fillId="2" borderId="5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164" fontId="13" fillId="0" borderId="4" xfId="0" applyNumberFormat="1" applyFont="1" applyBorder="1"/>
    <xf numFmtId="0" fontId="13" fillId="0" borderId="4" xfId="0" applyFont="1" applyBorder="1" applyAlignment="1">
      <alignment horizontal="left" indent="1"/>
    </xf>
    <xf numFmtId="43" fontId="13" fillId="0" borderId="4" xfId="0" applyNumberFormat="1" applyFont="1" applyBorder="1"/>
    <xf numFmtId="0" fontId="6" fillId="0" borderId="4" xfId="0" applyFont="1" applyBorder="1" applyAlignment="1">
      <alignment horizontal="left" indent="2"/>
    </xf>
    <xf numFmtId="43" fontId="6" fillId="0" borderId="4" xfId="1" applyFont="1" applyBorder="1"/>
    <xf numFmtId="0" fontId="6" fillId="0" borderId="4" xfId="0" applyFont="1" applyBorder="1"/>
    <xf numFmtId="43" fontId="13" fillId="0" borderId="4" xfId="1" applyFont="1" applyBorder="1"/>
    <xf numFmtId="43" fontId="6" fillId="0" borderId="0" xfId="1" applyFont="1"/>
    <xf numFmtId="0" fontId="14" fillId="2" borderId="4" xfId="0" applyFont="1" applyFill="1" applyBorder="1" applyAlignment="1">
      <alignment vertical="center"/>
    </xf>
    <xf numFmtId="164" fontId="14" fillId="2" borderId="4" xfId="0" applyNumberFormat="1" applyFont="1" applyFill="1" applyBorder="1"/>
    <xf numFmtId="164" fontId="13" fillId="2" borderId="4" xfId="0" applyNumberFormat="1" applyFont="1" applyFill="1" applyBorder="1"/>
    <xf numFmtId="43" fontId="6" fillId="0" borderId="4" xfId="1" applyFont="1" applyFill="1" applyBorder="1"/>
    <xf numFmtId="43" fontId="13" fillId="0" borderId="4" xfId="1" applyFont="1" applyFill="1" applyBorder="1"/>
    <xf numFmtId="43" fontId="0" fillId="0" borderId="0" xfId="0" applyNumberFormat="1"/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" fillId="2" borderId="4" xfId="0" applyFont="1" applyFill="1" applyBorder="1" applyAlignment="1">
      <alignment horizontal="left" vertical="center"/>
    </xf>
    <xf numFmtId="43" fontId="2" fillId="2" borderId="4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10" xfId="0" applyFont="1" applyBorder="1" applyAlignment="1">
      <alignment horizontal="center" vertical="top" wrapText="1" readingOrder="1"/>
    </xf>
    <xf numFmtId="0" fontId="7" fillId="0" borderId="11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2" borderId="1" xfId="0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 wrapText="1"/>
    </xf>
    <xf numFmtId="43" fontId="10" fillId="2" borderId="2" xfId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15875</xdr:rowOff>
    </xdr:from>
    <xdr:to>
      <xdr:col>0</xdr:col>
      <xdr:colOff>2511425</xdr:colOff>
      <xdr:row>3</xdr:row>
      <xdr:rowOff>93439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5875"/>
          <a:ext cx="2425700" cy="8205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152400</xdr:rowOff>
    </xdr:from>
    <xdr:to>
      <xdr:col>2</xdr:col>
      <xdr:colOff>495300</xdr:colOff>
      <xdr:row>3</xdr:row>
      <xdr:rowOff>85725</xdr:rowOff>
    </xdr:to>
    <xdr:pic>
      <xdr:nvPicPr>
        <xdr:cNvPr id="8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316C595E-CE46-4F4C-BF72-A8311DDC0BB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52400"/>
          <a:ext cx="1857375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989240</xdr:colOff>
      <xdr:row>0</xdr:row>
      <xdr:rowOff>13606</xdr:rowOff>
    </xdr:from>
    <xdr:to>
      <xdr:col>3</xdr:col>
      <xdr:colOff>111579</xdr:colOff>
      <xdr:row>3</xdr:row>
      <xdr:rowOff>198103</xdr:rowOff>
    </xdr:to>
    <xdr:pic>
      <xdr:nvPicPr>
        <xdr:cNvPr id="4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8597" y="204106"/>
          <a:ext cx="2333625" cy="102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639537</xdr:colOff>
      <xdr:row>0</xdr:row>
      <xdr:rowOff>0</xdr:rowOff>
    </xdr:from>
    <xdr:to>
      <xdr:col>8</xdr:col>
      <xdr:colOff>612323</xdr:colOff>
      <xdr:row>4</xdr:row>
      <xdr:rowOff>24288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4608" y="0"/>
          <a:ext cx="2612572" cy="10720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957037</xdr:colOff>
      <xdr:row>1</xdr:row>
      <xdr:rowOff>134119</xdr:rowOff>
    </xdr:from>
    <xdr:to>
      <xdr:col>16</xdr:col>
      <xdr:colOff>666751</xdr:colOff>
      <xdr:row>4</xdr:row>
      <xdr:rowOff>42884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72850" y="324619"/>
          <a:ext cx="2614839" cy="730296"/>
        </a:xfrm>
        <a:prstGeom prst="rect">
          <a:avLst/>
        </a:prstGeom>
      </xdr:spPr>
    </xdr:pic>
    <xdr:clientData/>
  </xdr:twoCellAnchor>
  <xdr:twoCellAnchor editAs="oneCell">
    <xdr:from>
      <xdr:col>0</xdr:col>
      <xdr:colOff>5265737</xdr:colOff>
      <xdr:row>0</xdr:row>
      <xdr:rowOff>106589</xdr:rowOff>
    </xdr:from>
    <xdr:to>
      <xdr:col>1</xdr:col>
      <xdr:colOff>882195</xdr:colOff>
      <xdr:row>5</xdr:row>
      <xdr:rowOff>57044</xdr:rowOff>
    </xdr:to>
    <xdr:pic>
      <xdr:nvPicPr>
        <xdr:cNvPr id="5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5737" y="106589"/>
          <a:ext cx="2498271" cy="11648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4"/>
  <sheetViews>
    <sheetView showGridLines="0" topLeftCell="A68" zoomScaleNormal="100" workbookViewId="0">
      <selection activeCell="B109" sqref="B109"/>
    </sheetView>
  </sheetViews>
  <sheetFormatPr baseColWidth="10" defaultColWidth="11.42578125" defaultRowHeight="15" x14ac:dyDescent="0.25"/>
  <cols>
    <col min="1" max="1" width="105.85546875" customWidth="1"/>
    <col min="2" max="3" width="20.42578125" customWidth="1"/>
    <col min="4" max="4" width="14.42578125" bestFit="1" customWidth="1"/>
    <col min="5" max="6" width="15.140625" bestFit="1" customWidth="1"/>
    <col min="7" max="7" width="16.85546875" bestFit="1" customWidth="1"/>
  </cols>
  <sheetData>
    <row r="1" spans="1:14" x14ac:dyDescent="0.25">
      <c r="A1" s="38"/>
    </row>
    <row r="3" spans="1:14" ht="28.5" customHeight="1" x14ac:dyDescent="0.25">
      <c r="A3" s="69" t="s">
        <v>93</v>
      </c>
      <c r="B3" s="70"/>
      <c r="C3" s="70"/>
      <c r="D3" s="10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1" customHeight="1" x14ac:dyDescent="0.25">
      <c r="A4" s="71" t="s">
        <v>98</v>
      </c>
      <c r="B4" s="72"/>
      <c r="C4" s="72"/>
      <c r="D4" s="9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.75" x14ac:dyDescent="0.25">
      <c r="A5" s="73">
        <v>2022</v>
      </c>
      <c r="B5" s="74"/>
      <c r="C5" s="74"/>
      <c r="D5" s="8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5.75" customHeight="1" x14ac:dyDescent="0.25">
      <c r="A6" s="75" t="s">
        <v>99</v>
      </c>
      <c r="B6" s="76"/>
      <c r="C6" s="76"/>
      <c r="D6" s="7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.75" customHeight="1" x14ac:dyDescent="0.25">
      <c r="A7" s="77" t="s">
        <v>76</v>
      </c>
      <c r="B7" s="78"/>
      <c r="C7" s="78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5" customHeight="1" x14ac:dyDescent="0.25">
      <c r="A8" s="67" t="s">
        <v>66</v>
      </c>
      <c r="B8" s="68" t="s">
        <v>92</v>
      </c>
      <c r="C8" s="68" t="s">
        <v>91</v>
      </c>
      <c r="D8" s="1"/>
    </row>
    <row r="9" spans="1:14" ht="23.25" customHeight="1" x14ac:dyDescent="0.25">
      <c r="A9" s="67"/>
      <c r="B9" s="68"/>
      <c r="C9" s="68"/>
      <c r="D9" s="1"/>
    </row>
    <row r="10" spans="1:14" x14ac:dyDescent="0.25">
      <c r="A10" s="15" t="s">
        <v>0</v>
      </c>
      <c r="B10" s="13"/>
      <c r="C10" s="13"/>
      <c r="D10" s="1"/>
    </row>
    <row r="11" spans="1:14" ht="15.75" x14ac:dyDescent="0.25">
      <c r="A11" s="12" t="s">
        <v>1</v>
      </c>
      <c r="B11" s="57">
        <f>+B12+B13+B14+B15+B16</f>
        <v>116012210</v>
      </c>
      <c r="C11" s="57">
        <f>+C12+C13+C14+C15+C16</f>
        <v>141573162</v>
      </c>
      <c r="D11" s="1"/>
    </row>
    <row r="12" spans="1:14" ht="15.75" x14ac:dyDescent="0.25">
      <c r="A12" s="14" t="s">
        <v>2</v>
      </c>
      <c r="B12" s="55">
        <v>80416785</v>
      </c>
      <c r="C12" s="55">
        <v>86757787</v>
      </c>
      <c r="D12" s="1"/>
    </row>
    <row r="13" spans="1:14" ht="15.75" x14ac:dyDescent="0.25">
      <c r="A13" s="14" t="s">
        <v>3</v>
      </c>
      <c r="B13" s="55">
        <v>26434000</v>
      </c>
      <c r="C13" s="55">
        <v>43770000</v>
      </c>
      <c r="D13" s="1"/>
    </row>
    <row r="14" spans="1:14" ht="15.75" x14ac:dyDescent="0.25">
      <c r="A14" s="14" t="s">
        <v>4</v>
      </c>
      <c r="B14" s="55">
        <v>486000</v>
      </c>
      <c r="C14" s="55">
        <v>486000</v>
      </c>
      <c r="D14" s="1"/>
    </row>
    <row r="15" spans="1:14" ht="15.75" x14ac:dyDescent="0.25">
      <c r="A15" s="14" t="s">
        <v>5</v>
      </c>
      <c r="B15" s="55">
        <v>150000</v>
      </c>
      <c r="C15" s="55">
        <v>150000</v>
      </c>
      <c r="D15" s="1"/>
    </row>
    <row r="16" spans="1:14" ht="15.75" x14ac:dyDescent="0.25">
      <c r="A16" s="14" t="s">
        <v>6</v>
      </c>
      <c r="B16" s="55">
        <v>8525425</v>
      </c>
      <c r="C16" s="55">
        <v>10409375</v>
      </c>
      <c r="D16" s="1"/>
    </row>
    <row r="17" spans="1:4" ht="15.75" x14ac:dyDescent="0.25">
      <c r="A17" s="12" t="s">
        <v>7</v>
      </c>
      <c r="B17" s="57">
        <f>+B18+B19+B20+B21+B22+B23+B24+B25+B26</f>
        <v>68753902</v>
      </c>
      <c r="C17" s="57">
        <f>+C18+C19+C20+C21+C22+C23+C24+C25+C26</f>
        <v>161886950</v>
      </c>
      <c r="D17" s="1"/>
    </row>
    <row r="18" spans="1:4" ht="15.75" x14ac:dyDescent="0.25">
      <c r="A18" s="14" t="s">
        <v>8</v>
      </c>
      <c r="B18" s="55">
        <v>4559360</v>
      </c>
      <c r="C18" s="55">
        <v>6633360</v>
      </c>
      <c r="D18" s="1"/>
    </row>
    <row r="19" spans="1:4" ht="15.75" x14ac:dyDescent="0.25">
      <c r="A19" s="14" t="s">
        <v>9</v>
      </c>
      <c r="B19" s="55">
        <v>4759649</v>
      </c>
      <c r="C19" s="55">
        <v>4773649</v>
      </c>
      <c r="D19" s="1"/>
    </row>
    <row r="20" spans="1:4" ht="15.75" x14ac:dyDescent="0.25">
      <c r="A20" s="14" t="s">
        <v>10</v>
      </c>
      <c r="B20" s="55">
        <v>901280</v>
      </c>
      <c r="C20" s="55">
        <v>901280</v>
      </c>
      <c r="D20" s="1"/>
    </row>
    <row r="21" spans="1:4" ht="15.75" x14ac:dyDescent="0.25">
      <c r="A21" s="14" t="s">
        <v>11</v>
      </c>
      <c r="B21" s="55">
        <v>9128212</v>
      </c>
      <c r="C21" s="55">
        <v>19128212</v>
      </c>
      <c r="D21" s="1"/>
    </row>
    <row r="22" spans="1:4" ht="15.75" x14ac:dyDescent="0.25">
      <c r="A22" s="14" t="s">
        <v>12</v>
      </c>
      <c r="B22" s="55">
        <v>17756055</v>
      </c>
      <c r="C22" s="55">
        <v>63372055</v>
      </c>
    </row>
    <row r="23" spans="1:4" ht="14.25" customHeight="1" x14ac:dyDescent="0.25">
      <c r="A23" s="14" t="s">
        <v>13</v>
      </c>
      <c r="B23" s="55">
        <v>2655093</v>
      </c>
      <c r="C23" s="55">
        <v>4560093</v>
      </c>
    </row>
    <row r="24" spans="1:4" ht="15.75" x14ac:dyDescent="0.25">
      <c r="A24" s="14" t="s">
        <v>14</v>
      </c>
      <c r="B24" s="55">
        <v>3030816</v>
      </c>
      <c r="C24" s="55">
        <v>3605816</v>
      </c>
    </row>
    <row r="25" spans="1:4" ht="15.75" x14ac:dyDescent="0.25">
      <c r="A25" s="14" t="s">
        <v>15</v>
      </c>
      <c r="B25" s="55">
        <v>24660437</v>
      </c>
      <c r="C25" s="55">
        <v>52235485</v>
      </c>
    </row>
    <row r="26" spans="1:4" ht="15.75" x14ac:dyDescent="0.25">
      <c r="A26" s="14" t="s">
        <v>16</v>
      </c>
      <c r="B26" s="55">
        <v>1303000</v>
      </c>
      <c r="C26" s="55">
        <v>6677000</v>
      </c>
    </row>
    <row r="27" spans="1:4" ht="15.75" x14ac:dyDescent="0.25">
      <c r="A27" s="12" t="s">
        <v>17</v>
      </c>
      <c r="B27" s="57">
        <f>+B28+B29+B30+B31+B32+B33+B34+B36</f>
        <v>13186048</v>
      </c>
      <c r="C27" s="63">
        <f>+C28+C29+C30+C32+C36+C33+C34+C31</f>
        <v>23027381.670000002</v>
      </c>
    </row>
    <row r="28" spans="1:4" ht="15.75" x14ac:dyDescent="0.25">
      <c r="A28" s="14" t="s">
        <v>18</v>
      </c>
      <c r="B28" s="55">
        <v>519200</v>
      </c>
      <c r="C28" s="55">
        <v>618200</v>
      </c>
    </row>
    <row r="29" spans="1:4" ht="15.75" x14ac:dyDescent="0.25">
      <c r="A29" s="14" t="s">
        <v>19</v>
      </c>
      <c r="B29" s="55">
        <v>3636342</v>
      </c>
      <c r="C29" s="55">
        <v>981342</v>
      </c>
    </row>
    <row r="30" spans="1:4" ht="15.75" x14ac:dyDescent="0.25">
      <c r="A30" s="14" t="s">
        <v>20</v>
      </c>
      <c r="B30" s="55">
        <v>775357</v>
      </c>
      <c r="C30" s="55">
        <v>1017357</v>
      </c>
    </row>
    <row r="31" spans="1:4" ht="15.75" x14ac:dyDescent="0.25">
      <c r="A31" s="14" t="s">
        <v>21</v>
      </c>
      <c r="B31" s="55">
        <v>164494</v>
      </c>
      <c r="C31" s="55">
        <v>164494</v>
      </c>
    </row>
    <row r="32" spans="1:4" ht="15.75" x14ac:dyDescent="0.25">
      <c r="A32" s="14" t="s">
        <v>22</v>
      </c>
      <c r="B32" s="55">
        <v>24318</v>
      </c>
      <c r="C32" s="55">
        <v>134318</v>
      </c>
    </row>
    <row r="33" spans="1:3" ht="15.75" x14ac:dyDescent="0.25">
      <c r="A33" s="14" t="s">
        <v>23</v>
      </c>
      <c r="B33" s="55">
        <v>10629</v>
      </c>
      <c r="C33" s="55">
        <v>110629</v>
      </c>
    </row>
    <row r="34" spans="1:3" ht="15.75" x14ac:dyDescent="0.25">
      <c r="A34" s="14" t="s">
        <v>24</v>
      </c>
      <c r="B34" s="55">
        <v>3584600</v>
      </c>
      <c r="C34" s="55">
        <v>4784600</v>
      </c>
    </row>
    <row r="35" spans="1:3" ht="15.75" x14ac:dyDescent="0.25">
      <c r="A35" s="14" t="s">
        <v>25</v>
      </c>
      <c r="B35" s="55"/>
      <c r="C35" s="55"/>
    </row>
    <row r="36" spans="1:3" ht="15.75" x14ac:dyDescent="0.25">
      <c r="A36" s="14" t="s">
        <v>26</v>
      </c>
      <c r="B36" s="55">
        <v>4471108</v>
      </c>
      <c r="C36" s="55">
        <v>15216441.67</v>
      </c>
    </row>
    <row r="37" spans="1:3" ht="15.75" x14ac:dyDescent="0.25">
      <c r="A37" s="12" t="s">
        <v>27</v>
      </c>
      <c r="B37" s="57">
        <f>+B44</f>
        <v>4053617</v>
      </c>
      <c r="C37" s="57">
        <f>+C38+C44</f>
        <v>5753617</v>
      </c>
    </row>
    <row r="38" spans="1:3" ht="15.75" x14ac:dyDescent="0.25">
      <c r="A38" s="14" t="s">
        <v>28</v>
      </c>
      <c r="B38" s="42"/>
      <c r="C38" s="62">
        <v>400000</v>
      </c>
    </row>
    <row r="39" spans="1:3" ht="15.75" x14ac:dyDescent="0.25">
      <c r="A39" s="14" t="s">
        <v>29</v>
      </c>
      <c r="B39" s="55"/>
      <c r="C39" s="55"/>
    </row>
    <row r="40" spans="1:3" ht="15.75" x14ac:dyDescent="0.25">
      <c r="A40" s="14" t="s">
        <v>30</v>
      </c>
      <c r="B40" s="55"/>
      <c r="C40" s="55"/>
    </row>
    <row r="41" spans="1:3" ht="15.75" x14ac:dyDescent="0.25">
      <c r="A41" s="14" t="s">
        <v>31</v>
      </c>
      <c r="B41" s="55"/>
      <c r="C41" s="55"/>
    </row>
    <row r="42" spans="1:3" ht="15.75" x14ac:dyDescent="0.25">
      <c r="A42" s="14" t="s">
        <v>32</v>
      </c>
      <c r="B42" s="55"/>
      <c r="C42" s="55"/>
    </row>
    <row r="43" spans="1:3" ht="15.75" x14ac:dyDescent="0.25">
      <c r="A43" s="14" t="s">
        <v>33</v>
      </c>
      <c r="B43" s="55"/>
      <c r="C43" s="55"/>
    </row>
    <row r="44" spans="1:3" ht="15.75" x14ac:dyDescent="0.25">
      <c r="A44" s="14" t="s">
        <v>34</v>
      </c>
      <c r="B44" s="55">
        <v>4053617</v>
      </c>
      <c r="C44" s="55">
        <v>5353617</v>
      </c>
    </row>
    <row r="45" spans="1:3" ht="15.75" x14ac:dyDescent="0.25">
      <c r="A45" s="14" t="s">
        <v>35</v>
      </c>
      <c r="B45" s="55"/>
      <c r="C45" s="55"/>
    </row>
    <row r="46" spans="1:3" ht="15.75" x14ac:dyDescent="0.25">
      <c r="A46" s="12" t="s">
        <v>36</v>
      </c>
      <c r="B46" s="57">
        <v>0</v>
      </c>
      <c r="C46" s="55"/>
    </row>
    <row r="47" spans="1:3" ht="15.75" x14ac:dyDescent="0.25">
      <c r="A47" s="14" t="s">
        <v>37</v>
      </c>
      <c r="B47" s="55"/>
      <c r="C47" s="55"/>
    </row>
    <row r="48" spans="1:3" ht="15.75" x14ac:dyDescent="0.25">
      <c r="A48" s="14" t="s">
        <v>38</v>
      </c>
      <c r="B48" s="55"/>
      <c r="C48" s="55"/>
    </row>
    <row r="49" spans="1:3" ht="15.75" x14ac:dyDescent="0.25">
      <c r="A49" s="14" t="s">
        <v>39</v>
      </c>
      <c r="B49" s="55"/>
      <c r="C49" s="55"/>
    </row>
    <row r="50" spans="1:3" ht="15.75" x14ac:dyDescent="0.25">
      <c r="A50" s="14" t="s">
        <v>40</v>
      </c>
      <c r="B50" s="55"/>
      <c r="C50" s="55"/>
    </row>
    <row r="51" spans="1:3" ht="15.75" x14ac:dyDescent="0.25">
      <c r="A51" s="14" t="s">
        <v>41</v>
      </c>
      <c r="B51" s="55"/>
      <c r="C51" s="55"/>
    </row>
    <row r="52" spans="1:3" ht="15.75" x14ac:dyDescent="0.25">
      <c r="A52" s="14" t="s">
        <v>42</v>
      </c>
      <c r="B52" s="55"/>
      <c r="C52" s="55"/>
    </row>
    <row r="53" spans="1:3" ht="15.75" x14ac:dyDescent="0.25">
      <c r="A53" s="12" t="s">
        <v>43</v>
      </c>
      <c r="B53" s="57">
        <f>+B54+B55+B58+B59+B61</f>
        <v>15311373</v>
      </c>
      <c r="C53" s="57">
        <f>+C54+C55+C58+C59+C61+C57</f>
        <v>76213373</v>
      </c>
    </row>
    <row r="54" spans="1:3" ht="15.75" x14ac:dyDescent="0.25">
      <c r="A54" s="14" t="s">
        <v>44</v>
      </c>
      <c r="B54" s="55">
        <v>10337513</v>
      </c>
      <c r="C54" s="55">
        <v>47837513</v>
      </c>
    </row>
    <row r="55" spans="1:3" ht="15.75" x14ac:dyDescent="0.25">
      <c r="A55" s="14" t="s">
        <v>45</v>
      </c>
      <c r="B55" s="55">
        <v>368160</v>
      </c>
      <c r="C55" s="55">
        <v>968160</v>
      </c>
    </row>
    <row r="56" spans="1:3" ht="15.75" x14ac:dyDescent="0.25">
      <c r="A56" s="14" t="s">
        <v>46</v>
      </c>
      <c r="B56" s="55"/>
      <c r="C56" s="56"/>
    </row>
    <row r="57" spans="1:3" ht="15.75" x14ac:dyDescent="0.25">
      <c r="A57" s="14" t="s">
        <v>47</v>
      </c>
      <c r="B57" s="55"/>
      <c r="C57" s="55">
        <v>14379000</v>
      </c>
    </row>
    <row r="58" spans="1:3" ht="15.75" x14ac:dyDescent="0.25">
      <c r="A58" s="14" t="s">
        <v>48</v>
      </c>
      <c r="B58" s="55">
        <v>4155700</v>
      </c>
      <c r="C58" s="55">
        <v>9384700</v>
      </c>
    </row>
    <row r="59" spans="1:3" ht="15" customHeight="1" x14ac:dyDescent="0.25">
      <c r="A59" s="14" t="s">
        <v>49</v>
      </c>
      <c r="B59" s="55">
        <v>400000</v>
      </c>
      <c r="C59" s="55">
        <v>3355000</v>
      </c>
    </row>
    <row r="60" spans="1:3" ht="15.75" x14ac:dyDescent="0.25">
      <c r="A60" s="14" t="s">
        <v>50</v>
      </c>
      <c r="B60" s="55"/>
      <c r="C60" s="55"/>
    </row>
    <row r="61" spans="1:3" ht="15.75" x14ac:dyDescent="0.25">
      <c r="A61" s="14" t="s">
        <v>51</v>
      </c>
      <c r="B61" s="55">
        <v>50000</v>
      </c>
      <c r="C61" s="55">
        <v>289000</v>
      </c>
    </row>
    <row r="62" spans="1:3" ht="15.75" x14ac:dyDescent="0.25">
      <c r="A62" s="14" t="s">
        <v>52</v>
      </c>
      <c r="B62" s="55"/>
      <c r="C62" s="56"/>
    </row>
    <row r="63" spans="1:3" ht="15.75" x14ac:dyDescent="0.25">
      <c r="A63" s="12" t="s">
        <v>53</v>
      </c>
      <c r="B63" s="57">
        <f>+B64</f>
        <v>0</v>
      </c>
      <c r="C63" s="57">
        <f>+C64+C65</f>
        <v>57600000</v>
      </c>
    </row>
    <row r="64" spans="1:3" ht="15.75" x14ac:dyDescent="0.25">
      <c r="A64" s="14" t="s">
        <v>54</v>
      </c>
      <c r="B64" s="55"/>
      <c r="C64" s="55">
        <v>47600000</v>
      </c>
    </row>
    <row r="65" spans="1:3" ht="15.75" x14ac:dyDescent="0.25">
      <c r="A65" s="14" t="s">
        <v>55</v>
      </c>
      <c r="B65" s="55"/>
      <c r="C65" s="55">
        <v>10000000</v>
      </c>
    </row>
    <row r="66" spans="1:3" ht="15.75" x14ac:dyDescent="0.25">
      <c r="A66" s="14" t="s">
        <v>56</v>
      </c>
      <c r="B66" s="55"/>
      <c r="C66" s="55"/>
    </row>
    <row r="67" spans="1:3" ht="15.75" x14ac:dyDescent="0.25">
      <c r="A67" s="14" t="s">
        <v>57</v>
      </c>
      <c r="B67" s="55"/>
      <c r="C67" s="55"/>
    </row>
    <row r="68" spans="1:3" ht="15.75" x14ac:dyDescent="0.25">
      <c r="A68" s="12" t="s">
        <v>58</v>
      </c>
      <c r="B68" s="57">
        <v>0</v>
      </c>
      <c r="C68" s="55"/>
    </row>
    <row r="69" spans="1:3" ht="15.75" x14ac:dyDescent="0.25">
      <c r="A69" s="14" t="s">
        <v>59</v>
      </c>
      <c r="B69" s="55"/>
      <c r="C69" s="55"/>
    </row>
    <row r="70" spans="1:3" ht="15.75" x14ac:dyDescent="0.25">
      <c r="A70" s="14" t="s">
        <v>60</v>
      </c>
      <c r="B70" s="55"/>
      <c r="C70" s="55"/>
    </row>
    <row r="71" spans="1:3" ht="15.75" x14ac:dyDescent="0.25">
      <c r="A71" s="12" t="s">
        <v>61</v>
      </c>
      <c r="B71" s="57">
        <v>0</v>
      </c>
      <c r="C71" s="55"/>
    </row>
    <row r="72" spans="1:3" ht="15.75" x14ac:dyDescent="0.25">
      <c r="A72" s="14" t="s">
        <v>62</v>
      </c>
      <c r="B72" s="55"/>
      <c r="C72" s="55"/>
    </row>
    <row r="73" spans="1:3" ht="15.75" x14ac:dyDescent="0.25">
      <c r="A73" s="14" t="s">
        <v>63</v>
      </c>
      <c r="B73" s="55"/>
      <c r="C73" s="55"/>
    </row>
    <row r="74" spans="1:3" ht="15.75" x14ac:dyDescent="0.25">
      <c r="A74" s="14" t="s">
        <v>64</v>
      </c>
      <c r="B74" s="55"/>
      <c r="C74" s="55"/>
    </row>
    <row r="75" spans="1:3" ht="15.75" x14ac:dyDescent="0.25">
      <c r="A75" s="15" t="s">
        <v>67</v>
      </c>
      <c r="B75" s="57">
        <v>0</v>
      </c>
      <c r="C75" s="57"/>
    </row>
    <row r="76" spans="1:3" ht="15.75" x14ac:dyDescent="0.25">
      <c r="A76" s="12" t="s">
        <v>68</v>
      </c>
      <c r="B76" s="57"/>
      <c r="C76" s="55"/>
    </row>
    <row r="77" spans="1:3" ht="15.75" x14ac:dyDescent="0.25">
      <c r="A77" s="14" t="s">
        <v>69</v>
      </c>
      <c r="B77" s="55"/>
      <c r="C77" s="55"/>
    </row>
    <row r="78" spans="1:3" ht="15.75" x14ac:dyDescent="0.25">
      <c r="A78" s="14" t="s">
        <v>70</v>
      </c>
      <c r="B78" s="55"/>
      <c r="C78" s="55"/>
    </row>
    <row r="79" spans="1:3" ht="15.75" x14ac:dyDescent="0.25">
      <c r="A79" s="12" t="s">
        <v>71</v>
      </c>
      <c r="B79" s="57">
        <v>0</v>
      </c>
      <c r="C79" s="55"/>
    </row>
    <row r="80" spans="1:3" ht="15.75" x14ac:dyDescent="0.25">
      <c r="A80" s="14" t="s">
        <v>72</v>
      </c>
      <c r="B80" s="55"/>
      <c r="C80" s="55"/>
    </row>
    <row r="81" spans="1:6" ht="15.75" x14ac:dyDescent="0.25">
      <c r="A81" s="14" t="s">
        <v>73</v>
      </c>
      <c r="B81" s="55"/>
      <c r="C81" s="55"/>
    </row>
    <row r="82" spans="1:6" ht="15.75" x14ac:dyDescent="0.25">
      <c r="A82" s="12" t="s">
        <v>74</v>
      </c>
      <c r="B82" s="57">
        <v>0</v>
      </c>
      <c r="C82" s="55"/>
      <c r="F82" s="64"/>
    </row>
    <row r="83" spans="1:6" ht="15.75" x14ac:dyDescent="0.25">
      <c r="A83" s="14" t="s">
        <v>75</v>
      </c>
      <c r="B83" s="55"/>
      <c r="C83" s="55"/>
      <c r="F83" s="64"/>
    </row>
    <row r="84" spans="1:6" x14ac:dyDescent="0.25">
      <c r="A84" s="16" t="s">
        <v>65</v>
      </c>
      <c r="B84" s="31">
        <f>+B11+B17+B27+B37+B53+B63</f>
        <v>217317150</v>
      </c>
      <c r="C84" s="31">
        <f>+C11+C17+C27+C37+C53+C63</f>
        <v>466054483.67000002</v>
      </c>
      <c r="F84" s="64"/>
    </row>
    <row r="85" spans="1:6" x14ac:dyDescent="0.25">
      <c r="E85" s="64"/>
    </row>
    <row r="86" spans="1:6" x14ac:dyDescent="0.25">
      <c r="E86" s="64"/>
    </row>
    <row r="87" spans="1:6" x14ac:dyDescent="0.25">
      <c r="E87" s="64"/>
    </row>
    <row r="97" spans="1:4" ht="15.75" x14ac:dyDescent="0.25">
      <c r="A97" s="45" t="s">
        <v>113</v>
      </c>
      <c r="B97" s="65" t="s">
        <v>105</v>
      </c>
      <c r="C97" s="65"/>
    </row>
    <row r="98" spans="1:4" ht="15.75" x14ac:dyDescent="0.25">
      <c r="A98" s="41"/>
      <c r="B98" s="65"/>
      <c r="C98" s="65"/>
      <c r="D98" s="42"/>
    </row>
    <row r="99" spans="1:4" ht="15.75" x14ac:dyDescent="0.25">
      <c r="A99" s="41"/>
      <c r="B99" s="41"/>
      <c r="C99" s="41"/>
      <c r="D99" s="42"/>
    </row>
    <row r="100" spans="1:4" ht="15.75" x14ac:dyDescent="0.25">
      <c r="A100" s="43" t="s">
        <v>114</v>
      </c>
      <c r="B100" s="66" t="s">
        <v>107</v>
      </c>
      <c r="C100" s="66"/>
      <c r="D100" s="42"/>
    </row>
    <row r="101" spans="1:4" ht="15.75" x14ac:dyDescent="0.25">
      <c r="A101" s="42" t="s">
        <v>116</v>
      </c>
      <c r="B101" s="65" t="s">
        <v>106</v>
      </c>
      <c r="C101" s="65"/>
      <c r="D101" s="65"/>
    </row>
    <row r="103" spans="1:4" ht="26.25" customHeight="1" x14ac:dyDescent="0.25"/>
    <row r="104" spans="1:4" ht="33.75" customHeight="1" x14ac:dyDescent="0.25"/>
  </sheetData>
  <mergeCells count="12">
    <mergeCell ref="A3:C3"/>
    <mergeCell ref="A4:C4"/>
    <mergeCell ref="A5:C5"/>
    <mergeCell ref="A6:C6"/>
    <mergeCell ref="A7:C7"/>
    <mergeCell ref="B98:C98"/>
    <mergeCell ref="B100:C100"/>
    <mergeCell ref="B101:D101"/>
    <mergeCell ref="A8:A9"/>
    <mergeCell ref="B8:B9"/>
    <mergeCell ref="C8:C9"/>
    <mergeCell ref="B97:C97"/>
  </mergeCells>
  <printOptions horizontalCentered="1"/>
  <pageMargins left="0.1" right="0.1" top="0.75" bottom="0.75" header="0.3" footer="0.3"/>
  <pageSetup scale="65" orientation="portrait" r:id="rId1"/>
  <rowBreaks count="1" manualBreakCount="1">
    <brk id="101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4"/>
  <sheetViews>
    <sheetView showGridLines="0" view="pageBreakPreview" zoomScale="70" zoomScaleNormal="70" zoomScaleSheetLayoutView="70" workbookViewId="0">
      <pane ySplit="1" topLeftCell="A37" activePane="bottomLeft" state="frozen"/>
      <selection pane="bottomLeft" activeCell="A91" sqref="A90:A91"/>
    </sheetView>
  </sheetViews>
  <sheetFormatPr baseColWidth="10" defaultColWidth="11.42578125" defaultRowHeight="15" x14ac:dyDescent="0.25"/>
  <cols>
    <col min="1" max="1" width="61.5703125" customWidth="1"/>
    <col min="2" max="2" width="23" customWidth="1"/>
    <col min="3" max="3" width="25.140625" customWidth="1"/>
    <col min="4" max="4" width="19.28515625" customWidth="1"/>
    <col min="5" max="5" width="18.7109375" bestFit="1" customWidth="1"/>
    <col min="6" max="6" width="19.7109375" bestFit="1" customWidth="1"/>
    <col min="7" max="12" width="19.7109375" customWidth="1"/>
    <col min="13" max="13" width="17.7109375" bestFit="1" customWidth="1"/>
  </cols>
  <sheetData>
    <row r="1" spans="1:13" ht="28.5" customHeight="1" x14ac:dyDescent="0.25">
      <c r="A1" s="70" t="s">
        <v>93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10"/>
    </row>
    <row r="2" spans="1:13" ht="21" customHeight="1" x14ac:dyDescent="0.25">
      <c r="A2" s="72" t="s">
        <v>98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9"/>
    </row>
    <row r="3" spans="1:13" ht="15.75" x14ac:dyDescent="0.25">
      <c r="A3" s="74">
        <v>2022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8"/>
    </row>
    <row r="4" spans="1:13" ht="15.75" customHeight="1" x14ac:dyDescent="0.25">
      <c r="A4" s="76" t="s">
        <v>90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"/>
    </row>
    <row r="5" spans="1:13" ht="15.75" customHeight="1" x14ac:dyDescent="0.25">
      <c r="A5" s="76" t="s">
        <v>76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"/>
    </row>
    <row r="6" spans="1:13" ht="25.5" customHeight="1" x14ac:dyDescent="0.25">
      <c r="A6" s="81" t="s">
        <v>66</v>
      </c>
      <c r="B6" s="82" t="s">
        <v>92</v>
      </c>
      <c r="C6" s="82" t="s">
        <v>91</v>
      </c>
      <c r="D6" s="84" t="s">
        <v>89</v>
      </c>
      <c r="E6" s="85"/>
      <c r="F6" s="85"/>
      <c r="G6" s="85"/>
      <c r="H6" s="85"/>
      <c r="I6" s="85"/>
      <c r="J6" s="85"/>
      <c r="K6" s="85"/>
      <c r="L6" s="86"/>
    </row>
    <row r="7" spans="1:13" ht="18.75" x14ac:dyDescent="0.3">
      <c r="A7" s="81"/>
      <c r="B7" s="83"/>
      <c r="C7" s="83"/>
      <c r="D7" s="20" t="s">
        <v>78</v>
      </c>
      <c r="E7" s="20" t="s">
        <v>79</v>
      </c>
      <c r="F7" s="20" t="s">
        <v>80</v>
      </c>
      <c r="G7" s="20" t="s">
        <v>81</v>
      </c>
      <c r="H7" s="20" t="s">
        <v>82</v>
      </c>
      <c r="I7" s="20" t="s">
        <v>83</v>
      </c>
      <c r="J7" s="20" t="s">
        <v>84</v>
      </c>
      <c r="K7" s="20" t="s">
        <v>117</v>
      </c>
      <c r="L7" s="20" t="s">
        <v>77</v>
      </c>
    </row>
    <row r="8" spans="1:13" ht="18.75" x14ac:dyDescent="0.3">
      <c r="A8" s="37" t="s">
        <v>0</v>
      </c>
      <c r="B8" s="18"/>
      <c r="C8" s="21"/>
      <c r="D8" s="21"/>
      <c r="E8" s="21"/>
      <c r="F8" s="21"/>
      <c r="G8" s="21"/>
      <c r="H8" s="21"/>
      <c r="I8" s="21"/>
      <c r="J8" s="21"/>
      <c r="K8" s="21"/>
      <c r="L8" s="36"/>
    </row>
    <row r="9" spans="1:13" ht="18.75" x14ac:dyDescent="0.3">
      <c r="A9" s="23" t="s">
        <v>1</v>
      </c>
      <c r="B9" s="22">
        <v>116012210</v>
      </c>
      <c r="C9" s="22">
        <f>+C10+C11+C12+C13+C14</f>
        <v>141573162</v>
      </c>
      <c r="D9" s="22">
        <f t="shared" ref="D9" si="0">+D10+D11+D14</f>
        <v>6399833.3200000003</v>
      </c>
      <c r="E9" s="22">
        <f t="shared" ref="E9" si="1">+E10+E11+E14</f>
        <v>8454817.7599999998</v>
      </c>
      <c r="F9" s="22">
        <f t="shared" ref="F9:K9" si="2">+F10+F11+F14</f>
        <v>7463064.4500000002</v>
      </c>
      <c r="G9" s="22">
        <f t="shared" si="2"/>
        <v>11162028.350000001</v>
      </c>
      <c r="H9" s="22">
        <f t="shared" si="2"/>
        <v>8410544.7899999991</v>
      </c>
      <c r="I9" s="22">
        <f t="shared" si="2"/>
        <v>8043475.3200000003</v>
      </c>
      <c r="J9" s="22">
        <f t="shared" si="2"/>
        <v>7839836.54</v>
      </c>
      <c r="K9" s="22">
        <f t="shared" si="2"/>
        <v>8253817.040000001</v>
      </c>
      <c r="L9" s="22">
        <f>+D9+E9+F9+G9+H9+I9+J9+K9</f>
        <v>66027417.57</v>
      </c>
    </row>
    <row r="10" spans="1:13" ht="18.75" x14ac:dyDescent="0.3">
      <c r="A10" s="24" t="s">
        <v>2</v>
      </c>
      <c r="B10" s="17">
        <v>80416785</v>
      </c>
      <c r="C10" s="55">
        <v>86757787</v>
      </c>
      <c r="D10" s="25">
        <v>5203313.34</v>
      </c>
      <c r="E10" s="25">
        <v>6117833.3499999996</v>
      </c>
      <c r="F10" s="25">
        <v>5647987.0899999999</v>
      </c>
      <c r="G10" s="25">
        <f>+'P3 Ejecutado-Devengado'!O10</f>
        <v>5622223.5300000003</v>
      </c>
      <c r="H10" s="25">
        <v>6043708.5</v>
      </c>
      <c r="I10" s="17">
        <v>6076966.6699999999</v>
      </c>
      <c r="J10" s="17">
        <v>5910700</v>
      </c>
      <c r="K10" s="55">
        <v>6297548.7300000004</v>
      </c>
      <c r="L10" s="19"/>
    </row>
    <row r="11" spans="1:13" ht="18.75" x14ac:dyDescent="0.3">
      <c r="A11" s="24" t="s">
        <v>3</v>
      </c>
      <c r="B11" s="17">
        <v>26434000</v>
      </c>
      <c r="C11" s="55">
        <v>43770000</v>
      </c>
      <c r="D11" s="25">
        <v>425000</v>
      </c>
      <c r="E11" s="26">
        <v>1443000</v>
      </c>
      <c r="F11" s="26">
        <v>1004000</v>
      </c>
      <c r="G11" s="26">
        <f>+'P3 Ejecutado-Devengado'!O11</f>
        <v>4735300</v>
      </c>
      <c r="H11" s="26">
        <v>1507800</v>
      </c>
      <c r="I11" s="17">
        <v>1067000</v>
      </c>
      <c r="J11" s="17">
        <v>1053666.67</v>
      </c>
      <c r="K11" s="55">
        <v>1085000</v>
      </c>
      <c r="L11" s="19"/>
    </row>
    <row r="12" spans="1:13" ht="18.75" x14ac:dyDescent="0.3">
      <c r="A12" s="24" t="s">
        <v>4</v>
      </c>
      <c r="B12" s="17">
        <v>486000</v>
      </c>
      <c r="C12" s="55">
        <v>486000</v>
      </c>
      <c r="D12" s="19"/>
      <c r="E12" s="19"/>
      <c r="F12" s="19"/>
      <c r="G12" s="19"/>
      <c r="H12" s="19"/>
      <c r="I12" s="11"/>
      <c r="J12" s="11"/>
      <c r="K12" s="56"/>
      <c r="L12" s="19"/>
    </row>
    <row r="13" spans="1:13" ht="18.75" x14ac:dyDescent="0.3">
      <c r="A13" s="24" t="s">
        <v>5</v>
      </c>
      <c r="B13" s="17">
        <v>150000</v>
      </c>
      <c r="C13" s="55">
        <v>150000</v>
      </c>
      <c r="D13" s="19"/>
      <c r="E13" s="19"/>
      <c r="F13" s="19"/>
      <c r="G13" s="19"/>
      <c r="H13" s="19"/>
      <c r="I13" s="11"/>
      <c r="J13" s="11"/>
      <c r="K13" s="56"/>
      <c r="L13" s="19"/>
    </row>
    <row r="14" spans="1:13" ht="18.75" x14ac:dyDescent="0.3">
      <c r="A14" s="24" t="s">
        <v>6</v>
      </c>
      <c r="B14" s="17">
        <v>8525425</v>
      </c>
      <c r="C14" s="55">
        <v>10409375</v>
      </c>
      <c r="D14" s="25">
        <v>771519.98</v>
      </c>
      <c r="E14" s="26">
        <v>893984.41</v>
      </c>
      <c r="F14" s="26">
        <v>811077.36</v>
      </c>
      <c r="G14" s="26">
        <f>+'P3 Ejecutado-Devengado'!O14</f>
        <v>804504.82</v>
      </c>
      <c r="H14" s="26">
        <v>859036.29</v>
      </c>
      <c r="I14" s="17">
        <v>899508.65</v>
      </c>
      <c r="J14" s="17">
        <v>875469.87</v>
      </c>
      <c r="K14" s="55">
        <v>871268.31</v>
      </c>
      <c r="L14" s="19"/>
    </row>
    <row r="15" spans="1:13" ht="18.75" x14ac:dyDescent="0.3">
      <c r="A15" s="23" t="s">
        <v>7</v>
      </c>
      <c r="B15" s="22">
        <v>68753902</v>
      </c>
      <c r="C15" s="22">
        <f>+C16+C17+C18+C19+C20+C21+C22+C23+C24</f>
        <v>161886950</v>
      </c>
      <c r="D15" s="22">
        <f t="shared" ref="D15" si="3">+D16+D23</f>
        <v>143549.54</v>
      </c>
      <c r="E15" s="22">
        <f>+E16+E20+E21+E23</f>
        <v>1348285.76</v>
      </c>
      <c r="F15" s="22">
        <f>+F16+F17+F20+F21+F22+F23+F24</f>
        <v>8805506.3599999994</v>
      </c>
      <c r="G15" s="22">
        <f>+G16+G17+G20+G21+G22+G23+G24</f>
        <v>2046694.43</v>
      </c>
      <c r="H15" s="22">
        <f>+H16+H17+H20+H21+H22+H23+H24</f>
        <v>2399728.52</v>
      </c>
      <c r="I15" s="22">
        <f>+I16+I17+I20+I21+I22+I23+I24</f>
        <v>1968269.17</v>
      </c>
      <c r="J15" s="22">
        <f>SUM(J16:J24)</f>
        <v>4465735.62</v>
      </c>
      <c r="K15" s="22">
        <f>SUM(K16:K24)</f>
        <v>5553881.2700000005</v>
      </c>
      <c r="L15" s="22">
        <f>+D15+E15+F15+G15+H15+I15+J15+K15</f>
        <v>26731650.669999998</v>
      </c>
    </row>
    <row r="16" spans="1:13" ht="18.75" x14ac:dyDescent="0.3">
      <c r="A16" s="24" t="s">
        <v>8</v>
      </c>
      <c r="B16" s="17">
        <v>4559360</v>
      </c>
      <c r="C16" s="55">
        <v>6633360</v>
      </c>
      <c r="D16" s="25">
        <v>137549.54</v>
      </c>
      <c r="E16" s="26">
        <v>422637.15</v>
      </c>
      <c r="F16" s="26">
        <v>418073.24</v>
      </c>
      <c r="G16" s="26">
        <f>+'P3 Ejecutado-Devengado'!O16</f>
        <v>596782.11</v>
      </c>
      <c r="H16" s="26">
        <v>281755.87</v>
      </c>
      <c r="I16" s="17">
        <v>421273.58</v>
      </c>
      <c r="J16" s="17">
        <v>446003.54</v>
      </c>
      <c r="K16" s="55">
        <v>809545.91</v>
      </c>
      <c r="L16" s="19"/>
    </row>
    <row r="17" spans="1:12" ht="37.5" x14ac:dyDescent="0.3">
      <c r="A17" s="24" t="s">
        <v>9</v>
      </c>
      <c r="B17" s="17">
        <v>4759649</v>
      </c>
      <c r="C17" s="55">
        <v>4773649</v>
      </c>
      <c r="D17" s="19"/>
      <c r="E17" s="19"/>
      <c r="F17" s="26">
        <v>13688</v>
      </c>
      <c r="G17" s="26"/>
      <c r="H17" s="26"/>
      <c r="I17" s="17"/>
      <c r="J17" s="17">
        <v>165200</v>
      </c>
      <c r="K17" s="55">
        <v>73128.78</v>
      </c>
      <c r="L17" s="19"/>
    </row>
    <row r="18" spans="1:12" ht="18.75" x14ac:dyDescent="0.3">
      <c r="A18" s="24" t="s">
        <v>10</v>
      </c>
      <c r="B18" s="17">
        <v>901280</v>
      </c>
      <c r="C18" s="55">
        <v>901280</v>
      </c>
      <c r="D18" s="19"/>
      <c r="E18" s="19"/>
      <c r="F18" s="19"/>
      <c r="G18" s="19"/>
      <c r="H18" s="19"/>
      <c r="I18" s="17"/>
      <c r="J18" s="17">
        <v>176676.06</v>
      </c>
      <c r="K18" s="55"/>
      <c r="L18" s="19"/>
    </row>
    <row r="19" spans="1:12" ht="18.75" x14ac:dyDescent="0.3">
      <c r="A19" s="24" t="s">
        <v>11</v>
      </c>
      <c r="B19" s="17">
        <v>9128212</v>
      </c>
      <c r="C19" s="55">
        <v>19128212</v>
      </c>
      <c r="D19" s="19"/>
      <c r="E19" s="19"/>
      <c r="F19" s="26">
        <v>0</v>
      </c>
      <c r="G19" s="26"/>
      <c r="H19" s="26"/>
      <c r="I19" s="17"/>
      <c r="J19" s="17">
        <v>65928</v>
      </c>
      <c r="K19" s="55"/>
      <c r="L19" s="19"/>
    </row>
    <row r="20" spans="1:12" ht="18.75" x14ac:dyDescent="0.3">
      <c r="A20" s="24" t="s">
        <v>12</v>
      </c>
      <c r="B20" s="17">
        <v>17756055</v>
      </c>
      <c r="C20" s="55">
        <v>63372055</v>
      </c>
      <c r="D20" s="19"/>
      <c r="E20" s="26">
        <v>41300</v>
      </c>
      <c r="F20" s="26">
        <v>562015.12</v>
      </c>
      <c r="G20" s="26">
        <f>+'P3 Ejecutado-Devengado'!O20</f>
        <v>1030979.66</v>
      </c>
      <c r="H20" s="26">
        <v>1362722.81</v>
      </c>
      <c r="I20" s="17">
        <v>860221.41</v>
      </c>
      <c r="J20" s="17">
        <v>189174.66</v>
      </c>
      <c r="K20" s="55">
        <v>3362010</v>
      </c>
      <c r="L20" s="19"/>
    </row>
    <row r="21" spans="1:12" ht="18.75" x14ac:dyDescent="0.3">
      <c r="A21" s="24" t="s">
        <v>13</v>
      </c>
      <c r="B21" s="17">
        <v>2655093</v>
      </c>
      <c r="C21" s="55">
        <v>4560093</v>
      </c>
      <c r="D21" s="19"/>
      <c r="E21" s="26">
        <v>858398.61</v>
      </c>
      <c r="F21" s="26">
        <v>307858.09000000003</v>
      </c>
      <c r="G21" s="26">
        <f>+'P3 Ejecutado-Devengado'!O21</f>
        <v>301857.15999999997</v>
      </c>
      <c r="H21" s="26">
        <v>317508.07</v>
      </c>
      <c r="I21" s="17">
        <v>344510.18</v>
      </c>
      <c r="J21" s="17">
        <v>347668.06</v>
      </c>
      <c r="K21" s="55">
        <v>452912.67</v>
      </c>
      <c r="L21" s="19"/>
    </row>
    <row r="22" spans="1:12" ht="39" customHeight="1" x14ac:dyDescent="0.3">
      <c r="A22" s="24" t="s">
        <v>14</v>
      </c>
      <c r="B22" s="17">
        <v>3030816</v>
      </c>
      <c r="C22" s="55">
        <v>3605816</v>
      </c>
      <c r="D22" s="19"/>
      <c r="E22" s="19"/>
      <c r="F22" s="26">
        <v>113553.77</v>
      </c>
      <c r="G22" s="26">
        <f>+'P3 Ejecutado-Devengado'!O22</f>
        <v>3215.5</v>
      </c>
      <c r="H22" s="26">
        <v>24721.5</v>
      </c>
      <c r="I22" s="17"/>
      <c r="J22" s="17">
        <v>3722.9</v>
      </c>
      <c r="K22" s="42"/>
      <c r="L22" s="19"/>
    </row>
    <row r="23" spans="1:12" ht="37.5" x14ac:dyDescent="0.3">
      <c r="A23" s="24" t="s">
        <v>15</v>
      </c>
      <c r="B23" s="17">
        <v>24660437</v>
      </c>
      <c r="C23" s="55">
        <v>52235485</v>
      </c>
      <c r="D23" s="25">
        <v>6000</v>
      </c>
      <c r="E23" s="26">
        <v>25950</v>
      </c>
      <c r="F23" s="26">
        <v>7379818.1399999997</v>
      </c>
      <c r="G23" s="26">
        <f>+'P3 Ejecutado-Devengado'!O23</f>
        <v>60614</v>
      </c>
      <c r="H23" s="26">
        <v>292182.46999999997</v>
      </c>
      <c r="I23" s="17">
        <v>156510</v>
      </c>
      <c r="J23" s="17">
        <v>2095814.34</v>
      </c>
      <c r="K23" s="55">
        <v>628562.79</v>
      </c>
      <c r="L23" s="19"/>
    </row>
    <row r="24" spans="1:12" ht="18.75" x14ac:dyDescent="0.3">
      <c r="A24" s="24" t="s">
        <v>16</v>
      </c>
      <c r="B24" s="17">
        <v>1303000</v>
      </c>
      <c r="C24" s="55">
        <v>6677000</v>
      </c>
      <c r="D24" s="19"/>
      <c r="E24" s="19"/>
      <c r="F24" s="26">
        <v>10500</v>
      </c>
      <c r="G24" s="26">
        <f>+'P3 Ejecutado-Devengado'!O24</f>
        <v>53246</v>
      </c>
      <c r="H24" s="26">
        <v>120837.8</v>
      </c>
      <c r="I24" s="17">
        <v>185754</v>
      </c>
      <c r="J24" s="17">
        <v>975548.06</v>
      </c>
      <c r="K24" s="55">
        <v>227721.12</v>
      </c>
      <c r="L24" s="19"/>
    </row>
    <row r="25" spans="1:12" ht="18.75" x14ac:dyDescent="0.3">
      <c r="A25" s="23" t="s">
        <v>17</v>
      </c>
      <c r="B25" s="22">
        <v>13186048</v>
      </c>
      <c r="C25" s="40">
        <f>+C26+C27+C28+C29+C30+C31+C32+C34</f>
        <v>23027381.670000002</v>
      </c>
      <c r="D25" s="22">
        <f t="shared" ref="D25:E25" si="4">+D32</f>
        <v>190350</v>
      </c>
      <c r="E25" s="22">
        <f t="shared" si="4"/>
        <v>229200</v>
      </c>
      <c r="F25" s="22">
        <f>+F26+F28+F32+F34</f>
        <v>2880575.6</v>
      </c>
      <c r="G25" s="22">
        <f>+G26+G28+G32+G34</f>
        <v>238700</v>
      </c>
      <c r="H25" s="22">
        <f>+H26+H28+H32+H34+H27</f>
        <v>578127.92000000004</v>
      </c>
      <c r="I25" s="22">
        <f>+I26+I28+I32+I34+I27</f>
        <v>883857.61</v>
      </c>
      <c r="J25" s="22">
        <f>SUM(J26:J34)</f>
        <v>1000390.8699999999</v>
      </c>
      <c r="K25" s="22">
        <f>SUM(K26:K34)</f>
        <v>692473.34000000008</v>
      </c>
      <c r="L25" s="22">
        <f>+D25+E25+F25+G25+H25+I25+J25+K25</f>
        <v>6693675.3399999999</v>
      </c>
    </row>
    <row r="26" spans="1:12" ht="18.75" x14ac:dyDescent="0.3">
      <c r="A26" s="24" t="s">
        <v>18</v>
      </c>
      <c r="B26" s="17">
        <v>519200</v>
      </c>
      <c r="C26" s="55">
        <v>618200</v>
      </c>
      <c r="D26" s="19"/>
      <c r="E26" s="19"/>
      <c r="F26" s="26">
        <v>15900</v>
      </c>
      <c r="G26" s="26">
        <f>+'P3 Ejecutado-Devengado'!O26</f>
        <v>0</v>
      </c>
      <c r="H26" s="26">
        <v>42657.21</v>
      </c>
      <c r="I26" s="17"/>
      <c r="J26" s="17">
        <v>20400</v>
      </c>
      <c r="K26" s="55">
        <v>10089</v>
      </c>
      <c r="L26" s="19"/>
    </row>
    <row r="27" spans="1:12" ht="18.75" x14ac:dyDescent="0.3">
      <c r="A27" s="24" t="s">
        <v>19</v>
      </c>
      <c r="B27" s="17">
        <v>3636342</v>
      </c>
      <c r="C27" s="55">
        <v>981342</v>
      </c>
      <c r="D27" s="19"/>
      <c r="E27" s="19"/>
      <c r="F27" s="26">
        <v>0</v>
      </c>
      <c r="G27" s="26"/>
      <c r="H27" s="26">
        <v>30680</v>
      </c>
      <c r="I27" s="17">
        <v>430522.41</v>
      </c>
      <c r="J27" s="17">
        <v>136644</v>
      </c>
      <c r="K27" s="55">
        <v>164465.45000000001</v>
      </c>
      <c r="L27" s="19"/>
    </row>
    <row r="28" spans="1:12" ht="18.75" x14ac:dyDescent="0.3">
      <c r="A28" s="24" t="s">
        <v>20</v>
      </c>
      <c r="B28" s="17">
        <v>775357</v>
      </c>
      <c r="C28" s="55">
        <v>1017357</v>
      </c>
      <c r="D28" s="19"/>
      <c r="E28" s="19"/>
      <c r="F28" s="26">
        <v>240956</v>
      </c>
      <c r="G28" s="26"/>
      <c r="H28" s="26">
        <v>108740.07</v>
      </c>
      <c r="I28" s="17"/>
      <c r="J28" s="17">
        <v>90049.1</v>
      </c>
      <c r="K28" s="55"/>
      <c r="L28" s="19"/>
    </row>
    <row r="29" spans="1:12" ht="18.75" x14ac:dyDescent="0.3">
      <c r="A29" s="24" t="s">
        <v>21</v>
      </c>
      <c r="B29" s="17">
        <v>164494</v>
      </c>
      <c r="C29" s="55">
        <v>164494</v>
      </c>
      <c r="D29" s="19"/>
      <c r="E29" s="19"/>
      <c r="F29" s="26"/>
      <c r="G29" s="26"/>
      <c r="H29" s="26"/>
      <c r="I29" s="17"/>
      <c r="J29" s="17">
        <v>78273.38</v>
      </c>
      <c r="K29" s="55"/>
      <c r="L29" s="19"/>
    </row>
    <row r="30" spans="1:12" ht="18.75" x14ac:dyDescent="0.3">
      <c r="A30" s="24" t="s">
        <v>22</v>
      </c>
      <c r="B30" s="17">
        <v>24318</v>
      </c>
      <c r="C30" s="55">
        <v>134318</v>
      </c>
      <c r="D30" s="19"/>
      <c r="E30" s="19"/>
      <c r="F30" s="26">
        <v>0</v>
      </c>
      <c r="G30" s="26"/>
      <c r="H30" s="26"/>
      <c r="I30" s="17"/>
      <c r="J30" s="17">
        <v>42276.1</v>
      </c>
      <c r="K30" s="55">
        <v>71428.95</v>
      </c>
      <c r="L30" s="19"/>
    </row>
    <row r="31" spans="1:12" ht="37.5" x14ac:dyDescent="0.3">
      <c r="A31" s="24" t="s">
        <v>23</v>
      </c>
      <c r="B31" s="17">
        <v>10629</v>
      </c>
      <c r="C31" s="55">
        <v>110629</v>
      </c>
      <c r="D31" s="19"/>
      <c r="E31" s="19"/>
      <c r="F31" s="26">
        <v>0</v>
      </c>
      <c r="G31" s="26"/>
      <c r="H31" s="26"/>
      <c r="I31" s="17"/>
      <c r="J31" s="17"/>
      <c r="K31" s="55"/>
      <c r="L31" s="19"/>
    </row>
    <row r="32" spans="1:12" ht="37.5" x14ac:dyDescent="0.3">
      <c r="A32" s="24" t="s">
        <v>24</v>
      </c>
      <c r="B32" s="17">
        <v>3584600</v>
      </c>
      <c r="C32" s="55">
        <v>4784600</v>
      </c>
      <c r="D32" s="25">
        <v>190350</v>
      </c>
      <c r="E32" s="26">
        <v>229200</v>
      </c>
      <c r="F32" s="26">
        <v>240200</v>
      </c>
      <c r="G32" s="26">
        <f>+'P3 Ejecutado-Devengado'!O32</f>
        <v>238700</v>
      </c>
      <c r="H32" s="26">
        <v>249157.37</v>
      </c>
      <c r="I32" s="17">
        <v>267200</v>
      </c>
      <c r="J32" s="17">
        <v>250700</v>
      </c>
      <c r="K32" s="55">
        <v>262200</v>
      </c>
      <c r="L32" s="19"/>
    </row>
    <row r="33" spans="1:12" ht="37.5" x14ac:dyDescent="0.3">
      <c r="A33" s="24" t="s">
        <v>25</v>
      </c>
      <c r="B33" s="17"/>
      <c r="C33" s="55"/>
      <c r="D33" s="19"/>
      <c r="E33" s="19"/>
      <c r="F33" s="26"/>
      <c r="G33" s="26"/>
      <c r="H33" s="26"/>
      <c r="I33" s="17"/>
      <c r="J33" s="17"/>
      <c r="K33" s="55"/>
      <c r="L33" s="19"/>
    </row>
    <row r="34" spans="1:12" ht="18.75" x14ac:dyDescent="0.3">
      <c r="A34" s="24" t="s">
        <v>26</v>
      </c>
      <c r="B34" s="17">
        <v>4471108</v>
      </c>
      <c r="C34" s="55">
        <v>15216441.67</v>
      </c>
      <c r="D34" s="19"/>
      <c r="E34" s="19"/>
      <c r="F34" s="26">
        <v>2383519.6</v>
      </c>
      <c r="G34" s="26"/>
      <c r="H34" s="26">
        <v>146893.26999999999</v>
      </c>
      <c r="I34" s="17">
        <v>186135.2</v>
      </c>
      <c r="J34" s="17">
        <v>382048.29</v>
      </c>
      <c r="K34" s="55">
        <v>184289.94</v>
      </c>
      <c r="L34" s="19"/>
    </row>
    <row r="35" spans="1:12" ht="18.75" x14ac:dyDescent="0.3">
      <c r="A35" s="23" t="s">
        <v>27</v>
      </c>
      <c r="B35" s="22">
        <v>4053617</v>
      </c>
      <c r="C35" s="40">
        <f>+C36+C42</f>
        <v>5753617</v>
      </c>
      <c r="D35" s="22">
        <v>0</v>
      </c>
      <c r="E35" s="22">
        <v>0</v>
      </c>
      <c r="F35" s="22">
        <f t="shared" ref="F35:K35" si="5">+F42</f>
        <v>303082.48</v>
      </c>
      <c r="G35" s="22">
        <f t="shared" si="5"/>
        <v>318724.18</v>
      </c>
      <c r="H35" s="22">
        <f t="shared" si="5"/>
        <v>176573.41</v>
      </c>
      <c r="I35" s="22">
        <f t="shared" si="5"/>
        <v>0</v>
      </c>
      <c r="J35" s="22">
        <f t="shared" si="5"/>
        <v>489635.45</v>
      </c>
      <c r="K35" s="22">
        <f t="shared" si="5"/>
        <v>2610377.94</v>
      </c>
      <c r="L35" s="22">
        <f>+F35+G35+H35+J35+K35</f>
        <v>3898393.46</v>
      </c>
    </row>
    <row r="36" spans="1:12" ht="37.5" x14ac:dyDescent="0.3">
      <c r="A36" s="24" t="s">
        <v>28</v>
      </c>
      <c r="C36" s="62">
        <v>400000</v>
      </c>
      <c r="D36" s="19"/>
      <c r="E36" s="19"/>
      <c r="F36" s="26">
        <v>0</v>
      </c>
      <c r="G36" s="26"/>
      <c r="H36" s="26"/>
      <c r="I36" s="26"/>
      <c r="J36" s="26"/>
      <c r="K36" s="26"/>
      <c r="L36" s="19"/>
    </row>
    <row r="37" spans="1:12" ht="37.5" x14ac:dyDescent="0.3">
      <c r="A37" s="24" t="s">
        <v>29</v>
      </c>
      <c r="B37" s="17"/>
      <c r="C37" s="25"/>
      <c r="D37" s="19"/>
      <c r="E37" s="19"/>
      <c r="F37" s="26"/>
      <c r="G37" s="26"/>
      <c r="H37" s="26"/>
      <c r="I37" s="26"/>
      <c r="J37" s="26"/>
      <c r="K37" s="26"/>
      <c r="L37" s="19"/>
    </row>
    <row r="38" spans="1:12" ht="37.5" x14ac:dyDescent="0.3">
      <c r="A38" s="24" t="s">
        <v>30</v>
      </c>
      <c r="B38" s="17"/>
      <c r="C38" s="25"/>
      <c r="D38" s="19"/>
      <c r="E38" s="19"/>
      <c r="F38" s="26"/>
      <c r="G38" s="26"/>
      <c r="H38" s="26"/>
      <c r="I38" s="26"/>
      <c r="J38" s="26"/>
      <c r="K38" s="26"/>
      <c r="L38" s="19"/>
    </row>
    <row r="39" spans="1:12" ht="37.5" x14ac:dyDescent="0.3">
      <c r="A39" s="24" t="s">
        <v>31</v>
      </c>
      <c r="B39" s="17"/>
      <c r="C39" s="25"/>
      <c r="D39" s="19"/>
      <c r="E39" s="19"/>
      <c r="F39" s="26"/>
      <c r="G39" s="26"/>
      <c r="H39" s="26"/>
      <c r="I39" s="26"/>
      <c r="J39" s="26"/>
      <c r="K39" s="26"/>
      <c r="L39" s="19"/>
    </row>
    <row r="40" spans="1:12" ht="37.5" x14ac:dyDescent="0.3">
      <c r="A40" s="24" t="s">
        <v>32</v>
      </c>
      <c r="B40" s="17"/>
      <c r="C40" s="25"/>
      <c r="D40" s="19"/>
      <c r="E40" s="19"/>
      <c r="F40" s="26"/>
      <c r="G40" s="26"/>
      <c r="H40" s="26"/>
      <c r="I40" s="26"/>
      <c r="J40" s="26"/>
      <c r="K40" s="26"/>
      <c r="L40" s="19"/>
    </row>
    <row r="41" spans="1:12" ht="18.75" x14ac:dyDescent="0.3">
      <c r="A41" s="24" t="s">
        <v>33</v>
      </c>
      <c r="B41" s="17"/>
      <c r="C41" s="25"/>
      <c r="D41" s="19"/>
      <c r="E41" s="19"/>
      <c r="F41" s="26"/>
      <c r="G41" s="26"/>
      <c r="H41" s="26"/>
      <c r="I41" s="26"/>
      <c r="J41" s="26"/>
      <c r="K41" s="26"/>
      <c r="L41" s="19"/>
    </row>
    <row r="42" spans="1:12" ht="37.5" x14ac:dyDescent="0.3">
      <c r="A42" s="24" t="s">
        <v>34</v>
      </c>
      <c r="B42" s="17">
        <v>4053617</v>
      </c>
      <c r="C42" s="55">
        <v>5353617</v>
      </c>
      <c r="D42" s="19"/>
      <c r="E42" s="19"/>
      <c r="F42" s="26">
        <v>303082.48</v>
      </c>
      <c r="G42" s="26">
        <f>+'P3 Ejecutado-Devengado'!O42</f>
        <v>318724.18</v>
      </c>
      <c r="H42" s="26">
        <v>176573.41</v>
      </c>
      <c r="I42" s="26"/>
      <c r="J42" s="26">
        <v>489635.45</v>
      </c>
      <c r="K42" s="62">
        <v>2610377.94</v>
      </c>
      <c r="L42" s="19"/>
    </row>
    <row r="43" spans="1:12" ht="37.5" x14ac:dyDescent="0.3">
      <c r="A43" s="24" t="s">
        <v>35</v>
      </c>
      <c r="B43" s="17"/>
      <c r="C43" s="25"/>
      <c r="D43" s="19"/>
      <c r="E43" s="19"/>
      <c r="F43" s="19"/>
      <c r="G43" s="19"/>
      <c r="H43" s="19"/>
      <c r="I43" s="19"/>
      <c r="J43" s="19"/>
      <c r="K43" s="19"/>
      <c r="L43" s="19"/>
    </row>
    <row r="44" spans="1:12" ht="18.75" x14ac:dyDescent="0.3">
      <c r="A44" s="23" t="s">
        <v>36</v>
      </c>
      <c r="B44" s="22">
        <v>0</v>
      </c>
      <c r="C44" s="22"/>
      <c r="D44" s="19"/>
      <c r="E44" s="19"/>
      <c r="F44" s="26">
        <v>0</v>
      </c>
      <c r="G44" s="26">
        <v>0</v>
      </c>
      <c r="H44" s="26">
        <v>0</v>
      </c>
      <c r="I44" s="26"/>
      <c r="J44" s="26"/>
      <c r="K44" s="26"/>
      <c r="L44" s="19"/>
    </row>
    <row r="45" spans="1:12" ht="37.5" x14ac:dyDescent="0.3">
      <c r="A45" s="24" t="s">
        <v>37</v>
      </c>
      <c r="B45" s="25"/>
      <c r="C45" s="25"/>
      <c r="D45" s="19"/>
      <c r="E45" s="19"/>
      <c r="F45" s="19"/>
      <c r="G45" s="19"/>
      <c r="H45" s="19"/>
      <c r="I45" s="19"/>
      <c r="J45" s="19"/>
      <c r="K45" s="19"/>
      <c r="L45" s="19"/>
    </row>
    <row r="46" spans="1:12" ht="37.5" x14ac:dyDescent="0.3">
      <c r="A46" s="24" t="s">
        <v>38</v>
      </c>
      <c r="B46" s="25"/>
      <c r="C46" s="25"/>
      <c r="D46" s="19"/>
      <c r="E46" s="19"/>
      <c r="F46" s="19"/>
      <c r="G46" s="19"/>
      <c r="H46" s="19"/>
      <c r="I46" s="19"/>
      <c r="J46" s="19"/>
      <c r="K46" s="19"/>
      <c r="L46" s="19"/>
    </row>
    <row r="47" spans="1:12" ht="37.5" x14ac:dyDescent="0.3">
      <c r="A47" s="24" t="s">
        <v>39</v>
      </c>
      <c r="B47" s="25"/>
      <c r="C47" s="25"/>
      <c r="D47" s="19"/>
      <c r="E47" s="19"/>
      <c r="F47" s="19"/>
      <c r="G47" s="19"/>
      <c r="H47" s="19"/>
      <c r="I47" s="19"/>
      <c r="J47" s="19"/>
      <c r="K47" s="19"/>
      <c r="L47" s="19"/>
    </row>
    <row r="48" spans="1:12" ht="37.5" x14ac:dyDescent="0.3">
      <c r="A48" s="24" t="s">
        <v>40</v>
      </c>
      <c r="B48" s="25"/>
      <c r="C48" s="25"/>
      <c r="D48" s="19"/>
      <c r="E48" s="19"/>
      <c r="F48" s="19"/>
      <c r="G48" s="19"/>
      <c r="H48" s="19"/>
      <c r="I48" s="19"/>
      <c r="J48" s="19"/>
      <c r="K48" s="19"/>
      <c r="L48" s="19"/>
    </row>
    <row r="49" spans="1:12" ht="37.5" x14ac:dyDescent="0.3">
      <c r="A49" s="24" t="s">
        <v>41</v>
      </c>
      <c r="B49" s="25"/>
      <c r="C49" s="25"/>
      <c r="D49" s="19"/>
      <c r="E49" s="19"/>
      <c r="F49" s="19"/>
      <c r="G49" s="19"/>
      <c r="H49" s="19"/>
      <c r="I49" s="19"/>
      <c r="J49" s="19"/>
      <c r="K49" s="19"/>
      <c r="L49" s="19"/>
    </row>
    <row r="50" spans="1:12" ht="37.5" x14ac:dyDescent="0.3">
      <c r="A50" s="24" t="s">
        <v>42</v>
      </c>
      <c r="B50" s="25"/>
      <c r="C50" s="25"/>
      <c r="D50" s="19"/>
      <c r="E50" s="19"/>
      <c r="F50" s="19"/>
      <c r="G50" s="19"/>
      <c r="H50" s="19"/>
      <c r="I50" s="19"/>
      <c r="J50" s="19"/>
      <c r="K50" s="19"/>
      <c r="L50" s="19"/>
    </row>
    <row r="51" spans="1:12" ht="18.75" x14ac:dyDescent="0.3">
      <c r="A51" s="23" t="s">
        <v>43</v>
      </c>
      <c r="B51" s="22">
        <v>15311373</v>
      </c>
      <c r="C51" s="22">
        <f>+C52+C53+C56+C57+C59+C55</f>
        <v>76213373</v>
      </c>
      <c r="D51" s="19"/>
      <c r="E51" s="19"/>
      <c r="F51" s="26">
        <v>0</v>
      </c>
      <c r="G51" s="26">
        <v>0</v>
      </c>
      <c r="H51" s="30">
        <f>+H56</f>
        <v>100848.41</v>
      </c>
      <c r="I51" s="30">
        <f>+I56</f>
        <v>0</v>
      </c>
      <c r="J51" s="30">
        <f>+J52</f>
        <v>65231.19</v>
      </c>
      <c r="K51" s="30">
        <f>+K56+K57+K59</f>
        <v>2266333.31</v>
      </c>
      <c r="L51" s="29">
        <f>+H51+J51+K51</f>
        <v>2432412.91</v>
      </c>
    </row>
    <row r="52" spans="1:12" ht="18.75" x14ac:dyDescent="0.3">
      <c r="A52" s="24" t="s">
        <v>44</v>
      </c>
      <c r="B52" s="17">
        <v>10337513</v>
      </c>
      <c r="C52" s="55">
        <v>47837513</v>
      </c>
      <c r="D52" s="19"/>
      <c r="E52" s="19"/>
      <c r="F52" s="26">
        <v>0</v>
      </c>
      <c r="G52" s="26"/>
      <c r="H52" s="26"/>
      <c r="I52" s="26"/>
      <c r="J52" s="26">
        <v>65231.19</v>
      </c>
      <c r="K52" s="55"/>
      <c r="L52" s="19"/>
    </row>
    <row r="53" spans="1:12" ht="37.5" x14ac:dyDescent="0.3">
      <c r="A53" s="24" t="s">
        <v>45</v>
      </c>
      <c r="B53" s="17">
        <v>368160</v>
      </c>
      <c r="C53" s="55">
        <v>968160</v>
      </c>
      <c r="D53" s="19"/>
      <c r="E53" s="19"/>
      <c r="F53" s="26">
        <v>0</v>
      </c>
      <c r="G53" s="26"/>
      <c r="H53" s="26"/>
      <c r="I53" s="26"/>
      <c r="J53" s="26"/>
      <c r="K53" s="56"/>
      <c r="L53" s="19"/>
    </row>
    <row r="54" spans="1:12" ht="37.5" x14ac:dyDescent="0.3">
      <c r="A54" s="24" t="s">
        <v>46</v>
      </c>
      <c r="B54" s="17"/>
      <c r="C54" s="56"/>
      <c r="D54" s="19"/>
      <c r="E54" s="19"/>
      <c r="F54" s="26"/>
      <c r="G54" s="26"/>
      <c r="H54" s="26"/>
      <c r="I54" s="26"/>
      <c r="J54" s="26"/>
      <c r="K54" s="56"/>
      <c r="L54" s="19"/>
    </row>
    <row r="55" spans="1:12" ht="37.5" x14ac:dyDescent="0.3">
      <c r="A55" s="24" t="s">
        <v>47</v>
      </c>
      <c r="B55" s="17"/>
      <c r="C55" s="55">
        <v>14379000</v>
      </c>
      <c r="D55" s="19"/>
      <c r="E55" s="19"/>
      <c r="F55" s="26"/>
      <c r="G55" s="26"/>
      <c r="H55" s="26"/>
      <c r="I55" s="26"/>
      <c r="J55" s="26"/>
      <c r="K55" s="56"/>
      <c r="L55" s="19"/>
    </row>
    <row r="56" spans="1:12" ht="37.5" x14ac:dyDescent="0.3">
      <c r="A56" s="24" t="s">
        <v>48</v>
      </c>
      <c r="B56" s="17">
        <v>4155700</v>
      </c>
      <c r="C56" s="55">
        <v>9384700</v>
      </c>
      <c r="D56" s="19"/>
      <c r="E56" s="19"/>
      <c r="F56" s="26">
        <v>0</v>
      </c>
      <c r="G56" s="26"/>
      <c r="H56" s="26">
        <v>100848.41</v>
      </c>
      <c r="I56" s="26"/>
      <c r="J56" s="26"/>
      <c r="K56" s="55">
        <v>1107632.31</v>
      </c>
      <c r="L56" s="19"/>
    </row>
    <row r="57" spans="1:12" ht="18.75" x14ac:dyDescent="0.3">
      <c r="A57" s="24" t="s">
        <v>49</v>
      </c>
      <c r="B57" s="17">
        <v>400000</v>
      </c>
      <c r="C57" s="55">
        <v>3355000</v>
      </c>
      <c r="D57" s="19"/>
      <c r="E57" s="19"/>
      <c r="F57" s="26">
        <v>0</v>
      </c>
      <c r="G57" s="26"/>
      <c r="H57" s="26"/>
      <c r="I57" s="26"/>
      <c r="J57" s="26"/>
      <c r="K57" s="55">
        <v>920400</v>
      </c>
      <c r="L57" s="19"/>
    </row>
    <row r="58" spans="1:12" ht="18.75" x14ac:dyDescent="0.3">
      <c r="A58" s="24" t="s">
        <v>50</v>
      </c>
      <c r="B58" s="17"/>
      <c r="C58" s="55"/>
      <c r="D58" s="19"/>
      <c r="E58" s="19"/>
      <c r="F58" s="26"/>
      <c r="G58" s="26"/>
      <c r="H58" s="26"/>
      <c r="I58" s="26"/>
      <c r="J58" s="26"/>
      <c r="K58" s="56"/>
      <c r="L58" s="19"/>
    </row>
    <row r="59" spans="1:12" ht="18.75" x14ac:dyDescent="0.3">
      <c r="A59" s="24" t="s">
        <v>51</v>
      </c>
      <c r="B59" s="17">
        <v>50000</v>
      </c>
      <c r="C59" s="55">
        <v>289000</v>
      </c>
      <c r="D59" s="19"/>
      <c r="E59" s="19"/>
      <c r="F59" s="26"/>
      <c r="G59" s="26"/>
      <c r="H59" s="26"/>
      <c r="I59" s="26"/>
      <c r="J59" s="26"/>
      <c r="K59" s="55">
        <v>238301</v>
      </c>
      <c r="L59" s="19"/>
    </row>
    <row r="60" spans="1:12" ht="37.5" x14ac:dyDescent="0.3">
      <c r="A60" s="24" t="s">
        <v>52</v>
      </c>
      <c r="B60" s="17"/>
      <c r="C60" s="56"/>
      <c r="D60" s="19"/>
      <c r="E60" s="19"/>
      <c r="F60" s="26"/>
      <c r="G60" s="26"/>
      <c r="H60" s="26"/>
      <c r="I60" s="26"/>
      <c r="J60" s="26"/>
      <c r="K60" s="56"/>
      <c r="L60" s="19"/>
    </row>
    <row r="61" spans="1:12" ht="18.75" x14ac:dyDescent="0.3">
      <c r="A61" s="23" t="s">
        <v>53</v>
      </c>
      <c r="B61" s="22"/>
      <c r="C61" s="22">
        <f>+C62+C63</f>
        <v>57600000</v>
      </c>
      <c r="D61" s="19"/>
      <c r="E61" s="19"/>
      <c r="F61" s="29">
        <f>+F62</f>
        <v>10549757.619999999</v>
      </c>
      <c r="G61" s="29">
        <f>+G62</f>
        <v>7477642.7300000004</v>
      </c>
      <c r="H61" s="29">
        <f>+H62</f>
        <v>0</v>
      </c>
      <c r="I61" s="29"/>
      <c r="J61" s="29">
        <f>+J62</f>
        <v>11930376.449999999</v>
      </c>
      <c r="K61" s="29">
        <f>+K63</f>
        <v>560946.27</v>
      </c>
      <c r="L61" s="29">
        <f>+F61+G61+J61+K61</f>
        <v>30518723.07</v>
      </c>
    </row>
    <row r="62" spans="1:12" ht="18.75" x14ac:dyDescent="0.3">
      <c r="A62" s="24" t="s">
        <v>54</v>
      </c>
      <c r="B62" s="25"/>
      <c r="C62" s="55">
        <v>47600000</v>
      </c>
      <c r="D62" s="19"/>
      <c r="E62" s="19"/>
      <c r="F62" s="26">
        <v>10549757.619999999</v>
      </c>
      <c r="G62" s="26">
        <f>+'P3 Ejecutado-Devengado'!O62</f>
        <v>7477642.7300000004</v>
      </c>
      <c r="H62" s="26"/>
      <c r="I62" s="26"/>
      <c r="J62" s="26">
        <v>11930376.449999999</v>
      </c>
      <c r="K62" s="26"/>
      <c r="L62" s="19"/>
    </row>
    <row r="63" spans="1:12" ht="18.75" x14ac:dyDescent="0.3">
      <c r="A63" s="24" t="s">
        <v>55</v>
      </c>
      <c r="B63" s="25"/>
      <c r="C63" s="55">
        <v>10000000</v>
      </c>
      <c r="D63" s="19"/>
      <c r="E63" s="19"/>
      <c r="F63" s="19"/>
      <c r="G63" s="19"/>
      <c r="H63" s="19"/>
      <c r="I63" s="19"/>
      <c r="J63" s="19"/>
      <c r="K63" s="55">
        <v>560946.27</v>
      </c>
      <c r="L63" s="19"/>
    </row>
    <row r="64" spans="1:12" ht="37.5" x14ac:dyDescent="0.3">
      <c r="A64" s="24" t="s">
        <v>56</v>
      </c>
      <c r="B64" s="25"/>
      <c r="C64" s="25"/>
      <c r="D64" s="19"/>
      <c r="E64" s="19"/>
      <c r="F64" s="19"/>
      <c r="G64" s="19"/>
      <c r="H64" s="19"/>
      <c r="I64" s="19"/>
      <c r="J64" s="19"/>
      <c r="K64" s="19"/>
      <c r="L64" s="19"/>
    </row>
    <row r="65" spans="1:12" ht="56.25" x14ac:dyDescent="0.3">
      <c r="A65" s="24" t="s">
        <v>57</v>
      </c>
      <c r="B65" s="25"/>
      <c r="C65" s="25"/>
      <c r="D65" s="19"/>
      <c r="E65" s="19"/>
      <c r="F65" s="19"/>
      <c r="G65" s="19"/>
      <c r="H65" s="19"/>
      <c r="I65" s="19"/>
      <c r="J65" s="19"/>
      <c r="K65" s="19"/>
      <c r="L65" s="19"/>
    </row>
    <row r="66" spans="1:12" ht="37.5" x14ac:dyDescent="0.3">
      <c r="A66" s="23" t="s">
        <v>58</v>
      </c>
      <c r="B66" s="22"/>
      <c r="C66" s="22"/>
      <c r="D66" s="19"/>
      <c r="E66" s="19"/>
      <c r="F66" s="19"/>
      <c r="G66" s="19"/>
      <c r="H66" s="19"/>
      <c r="I66" s="19"/>
      <c r="J66" s="19"/>
      <c r="K66" s="19"/>
      <c r="L66" s="19"/>
    </row>
    <row r="67" spans="1:12" ht="18.75" x14ac:dyDescent="0.3">
      <c r="A67" s="24" t="s">
        <v>59</v>
      </c>
      <c r="B67" s="25"/>
      <c r="C67" s="25"/>
      <c r="D67" s="19"/>
      <c r="E67" s="19"/>
      <c r="F67" s="19"/>
      <c r="G67" s="19"/>
      <c r="H67" s="19"/>
      <c r="I67" s="19"/>
      <c r="J67" s="19"/>
      <c r="K67" s="19"/>
      <c r="L67" s="19"/>
    </row>
    <row r="68" spans="1:12" ht="37.5" x14ac:dyDescent="0.3">
      <c r="A68" s="24" t="s">
        <v>60</v>
      </c>
      <c r="B68" s="25"/>
      <c r="C68" s="25"/>
      <c r="D68" s="19"/>
      <c r="E68" s="19"/>
      <c r="F68" s="19"/>
      <c r="G68" s="19"/>
      <c r="H68" s="19"/>
      <c r="I68" s="19"/>
      <c r="J68" s="19"/>
      <c r="K68" s="19"/>
      <c r="L68" s="19"/>
    </row>
    <row r="69" spans="1:12" ht="18.75" x14ac:dyDescent="0.3">
      <c r="A69" s="23" t="s">
        <v>61</v>
      </c>
      <c r="B69" s="22"/>
      <c r="C69" s="22"/>
      <c r="D69" s="19"/>
      <c r="E69" s="19"/>
      <c r="F69" s="19"/>
      <c r="G69" s="19"/>
      <c r="H69" s="19"/>
      <c r="I69" s="19"/>
      <c r="J69" s="19"/>
      <c r="K69" s="19"/>
      <c r="L69" s="19"/>
    </row>
    <row r="70" spans="1:12" ht="18.75" x14ac:dyDescent="0.3">
      <c r="A70" s="24" t="s">
        <v>62</v>
      </c>
      <c r="B70" s="25"/>
      <c r="C70" s="25"/>
      <c r="D70" s="19"/>
      <c r="E70" s="19"/>
      <c r="F70" s="19"/>
      <c r="G70" s="19"/>
      <c r="H70" s="19"/>
      <c r="I70" s="19"/>
      <c r="J70" s="19"/>
      <c r="K70" s="19"/>
      <c r="L70" s="19"/>
    </row>
    <row r="71" spans="1:12" ht="18.75" x14ac:dyDescent="0.3">
      <c r="A71" s="24" t="s">
        <v>63</v>
      </c>
      <c r="B71" s="25"/>
      <c r="C71" s="25"/>
      <c r="D71" s="19"/>
      <c r="E71" s="19"/>
      <c r="F71" s="19"/>
      <c r="G71" s="19"/>
      <c r="H71" s="19"/>
      <c r="I71" s="19"/>
      <c r="J71" s="19"/>
      <c r="K71" s="19"/>
      <c r="L71" s="19"/>
    </row>
    <row r="72" spans="1:12" ht="37.5" x14ac:dyDescent="0.3">
      <c r="A72" s="24" t="s">
        <v>64</v>
      </c>
      <c r="B72" s="25"/>
      <c r="C72" s="25"/>
      <c r="D72" s="19"/>
      <c r="E72" s="19"/>
      <c r="F72" s="19"/>
      <c r="G72" s="19"/>
      <c r="H72" s="19"/>
      <c r="I72" s="19"/>
      <c r="J72" s="19"/>
      <c r="K72" s="19"/>
      <c r="L72" s="19"/>
    </row>
    <row r="73" spans="1:12" ht="18.75" x14ac:dyDescent="0.3">
      <c r="A73" s="23" t="s">
        <v>67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1:12" ht="18.75" x14ac:dyDescent="0.3">
      <c r="A74" s="23" t="s">
        <v>68</v>
      </c>
      <c r="B74" s="22"/>
      <c r="C74" s="22"/>
      <c r="D74" s="19"/>
      <c r="E74" s="19"/>
      <c r="F74" s="19"/>
      <c r="G74" s="19"/>
      <c r="H74" s="19"/>
      <c r="I74" s="19"/>
      <c r="J74" s="19"/>
      <c r="K74" s="19"/>
      <c r="L74" s="19"/>
    </row>
    <row r="75" spans="1:12" ht="37.5" x14ac:dyDescent="0.3">
      <c r="A75" s="24" t="s">
        <v>69</v>
      </c>
      <c r="B75" s="25"/>
      <c r="C75" s="25"/>
      <c r="D75" s="19"/>
      <c r="E75" s="19"/>
      <c r="F75" s="19"/>
      <c r="G75" s="19"/>
      <c r="H75" s="19"/>
      <c r="I75" s="19"/>
      <c r="J75" s="19"/>
      <c r="K75" s="19"/>
      <c r="L75" s="19"/>
    </row>
    <row r="76" spans="1:12" ht="37.5" x14ac:dyDescent="0.3">
      <c r="A76" s="24" t="s">
        <v>70</v>
      </c>
      <c r="B76" s="25"/>
      <c r="C76" s="25"/>
      <c r="D76" s="19"/>
      <c r="E76" s="19"/>
      <c r="F76" s="19"/>
      <c r="G76" s="19"/>
      <c r="H76" s="19"/>
      <c r="I76" s="19"/>
      <c r="J76" s="19"/>
      <c r="K76" s="19"/>
      <c r="L76" s="19"/>
    </row>
    <row r="77" spans="1:12" ht="18.75" x14ac:dyDescent="0.3">
      <c r="A77" s="23" t="s">
        <v>71</v>
      </c>
      <c r="B77" s="22"/>
      <c r="C77" s="22"/>
      <c r="D77" s="19"/>
      <c r="E77" s="19"/>
      <c r="F77" s="19"/>
      <c r="G77" s="19"/>
      <c r="H77" s="19"/>
      <c r="I77" s="19"/>
      <c r="J77" s="19"/>
      <c r="K77" s="19"/>
      <c r="L77" s="19"/>
    </row>
    <row r="78" spans="1:12" ht="18.75" x14ac:dyDescent="0.3">
      <c r="A78" s="24" t="s">
        <v>72</v>
      </c>
      <c r="B78" s="25"/>
      <c r="C78" s="25"/>
      <c r="D78" s="19"/>
      <c r="E78" s="19"/>
      <c r="F78" s="19"/>
      <c r="G78" s="19"/>
      <c r="H78" s="19"/>
      <c r="I78" s="19"/>
      <c r="J78" s="19"/>
      <c r="K78" s="19"/>
      <c r="L78" s="19"/>
    </row>
    <row r="79" spans="1:12" ht="18.75" x14ac:dyDescent="0.3">
      <c r="A79" s="24" t="s">
        <v>73</v>
      </c>
      <c r="B79" s="25"/>
      <c r="C79" s="25"/>
      <c r="D79" s="19"/>
      <c r="E79" s="19"/>
      <c r="F79" s="19"/>
      <c r="G79" s="19"/>
      <c r="H79" s="19"/>
      <c r="I79" s="19"/>
      <c r="J79" s="19"/>
      <c r="K79" s="19"/>
      <c r="L79" s="19"/>
    </row>
    <row r="80" spans="1:12" ht="18.75" x14ac:dyDescent="0.3">
      <c r="A80" s="23" t="s">
        <v>74</v>
      </c>
      <c r="B80" s="22"/>
      <c r="C80" s="22"/>
      <c r="D80" s="19"/>
      <c r="E80" s="19"/>
      <c r="F80" s="19"/>
      <c r="G80" s="19"/>
      <c r="H80" s="19"/>
      <c r="I80" s="19"/>
      <c r="J80" s="19"/>
      <c r="K80" s="19"/>
      <c r="L80" s="19"/>
    </row>
    <row r="81" spans="1:12" ht="37.5" x14ac:dyDescent="0.3">
      <c r="A81" s="24" t="s">
        <v>75</v>
      </c>
      <c r="B81" s="25"/>
      <c r="C81" s="25"/>
      <c r="D81" s="19"/>
      <c r="E81" s="19"/>
      <c r="F81" s="19"/>
      <c r="G81" s="19"/>
      <c r="H81" s="19"/>
      <c r="I81" s="19"/>
      <c r="J81" s="19"/>
      <c r="K81" s="19"/>
      <c r="L81" s="19"/>
    </row>
    <row r="82" spans="1:12" ht="18.75" x14ac:dyDescent="0.3">
      <c r="A82" s="27" t="s">
        <v>65</v>
      </c>
      <c r="B82" s="28">
        <f>+B9+B15+B25+B35+B51</f>
        <v>217317150</v>
      </c>
      <c r="C82" s="28">
        <f>+C9+C15+C25+C51+C61+C35</f>
        <v>466054483.67000002</v>
      </c>
      <c r="D82" s="28">
        <f t="shared" ref="D82:E82" si="6">+D9+D15+D25</f>
        <v>6733732.8600000003</v>
      </c>
      <c r="E82" s="28">
        <f t="shared" si="6"/>
        <v>10032303.52</v>
      </c>
      <c r="F82" s="28">
        <f>+F9+F15+F25+F35+F61</f>
        <v>30001986.509999998</v>
      </c>
      <c r="G82" s="28">
        <f>+G9+G15+G25+G35+G61</f>
        <v>21243789.690000001</v>
      </c>
      <c r="H82" s="28">
        <f>+H9+H15+H25+H35+H51</f>
        <v>11665823.049999999</v>
      </c>
      <c r="I82" s="28">
        <f>+I9+I15+I25</f>
        <v>10895602.1</v>
      </c>
      <c r="J82" s="28">
        <f>+J9+J15+J25+J35+J51+J61</f>
        <v>25791206.119999997</v>
      </c>
      <c r="K82" s="28">
        <f>+K9+K15+K25+K35+K51+K61</f>
        <v>19937829.170000002</v>
      </c>
      <c r="L82" s="28">
        <f>+L9+L15+L25+L35+L51+L61</f>
        <v>136302273.01999998</v>
      </c>
    </row>
    <row r="89" spans="1:12" ht="21" x14ac:dyDescent="0.35">
      <c r="A89" s="32"/>
      <c r="B89" s="18"/>
      <c r="C89" s="79"/>
      <c r="D89" s="79"/>
      <c r="E89" s="79"/>
      <c r="G89" s="79"/>
      <c r="H89" s="79"/>
      <c r="I89" s="79"/>
      <c r="J89" s="79"/>
      <c r="K89" s="79"/>
      <c r="L89" s="79"/>
    </row>
    <row r="90" spans="1:12" ht="21" x14ac:dyDescent="0.35">
      <c r="A90" s="32" t="s">
        <v>101</v>
      </c>
      <c r="B90" s="18"/>
      <c r="C90" s="79" t="s">
        <v>96</v>
      </c>
      <c r="D90" s="79"/>
      <c r="E90" s="79"/>
      <c r="G90" s="79" t="s">
        <v>97</v>
      </c>
      <c r="H90" s="79"/>
      <c r="I90" s="79"/>
      <c r="J90" s="79"/>
      <c r="K90" s="79"/>
      <c r="L90" s="79"/>
    </row>
    <row r="91" spans="1:12" ht="21" x14ac:dyDescent="0.35">
      <c r="A91" s="32"/>
      <c r="B91" s="18"/>
      <c r="C91" s="39"/>
      <c r="D91" s="39"/>
      <c r="E91" s="39"/>
      <c r="G91" s="39"/>
      <c r="H91" s="39"/>
      <c r="I91" s="39"/>
      <c r="J91" s="44"/>
      <c r="K91" s="46"/>
      <c r="L91" s="39"/>
    </row>
    <row r="92" spans="1:12" ht="21" x14ac:dyDescent="0.35">
      <c r="A92" s="33" t="s">
        <v>102</v>
      </c>
      <c r="B92" s="18"/>
      <c r="C92" s="80" t="s">
        <v>94</v>
      </c>
      <c r="D92" s="80"/>
      <c r="E92" s="80"/>
      <c r="G92" s="80" t="s">
        <v>112</v>
      </c>
      <c r="H92" s="80"/>
      <c r="I92" s="80"/>
      <c r="J92" s="80"/>
      <c r="K92" s="80"/>
      <c r="L92" s="80"/>
    </row>
    <row r="93" spans="1:12" ht="21" x14ac:dyDescent="0.35">
      <c r="A93" s="32" t="s">
        <v>103</v>
      </c>
      <c r="B93" s="18"/>
      <c r="C93" s="79" t="s">
        <v>115</v>
      </c>
      <c r="D93" s="79"/>
      <c r="E93" s="79"/>
      <c r="G93" s="79" t="s">
        <v>104</v>
      </c>
      <c r="H93" s="79"/>
      <c r="I93" s="79"/>
      <c r="J93" s="79"/>
      <c r="K93" s="79"/>
      <c r="L93" s="79"/>
    </row>
    <row r="94" spans="1:12" ht="18.75" x14ac:dyDescent="0.3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</row>
  </sheetData>
  <mergeCells count="17">
    <mergeCell ref="A6:A7"/>
    <mergeCell ref="B6:B7"/>
    <mergeCell ref="C6:C7"/>
    <mergeCell ref="D6:L6"/>
    <mergeCell ref="A1:L1"/>
    <mergeCell ref="A2:L2"/>
    <mergeCell ref="A3:L3"/>
    <mergeCell ref="A4:L4"/>
    <mergeCell ref="A5:L5"/>
    <mergeCell ref="G89:L89"/>
    <mergeCell ref="G92:L92"/>
    <mergeCell ref="G93:L93"/>
    <mergeCell ref="C89:E89"/>
    <mergeCell ref="C92:E92"/>
    <mergeCell ref="C93:E93"/>
    <mergeCell ref="C90:E90"/>
    <mergeCell ref="G90:L90"/>
  </mergeCells>
  <printOptions horizontalCentered="1"/>
  <pageMargins left="0.3" right="0.3" top="0.75" bottom="0.1" header="0.3" footer="0.17"/>
  <pageSetup scale="45" orientation="landscape" r:id="rId1"/>
  <rowBreaks count="1" manualBreakCount="1">
    <brk id="45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104"/>
  <sheetViews>
    <sheetView showGridLines="0" tabSelected="1" view="pageBreakPreview" topLeftCell="A54" zoomScale="80" zoomScaleNormal="70" zoomScaleSheetLayoutView="80" workbookViewId="0">
      <selection activeCell="A84" sqref="A84"/>
    </sheetView>
  </sheetViews>
  <sheetFormatPr baseColWidth="10" defaultColWidth="11.42578125" defaultRowHeight="15" x14ac:dyDescent="0.25"/>
  <cols>
    <col min="1" max="1" width="103.140625" bestFit="1" customWidth="1"/>
    <col min="2" max="2" width="21.85546875" customWidth="1"/>
    <col min="3" max="3" width="18" hidden="1" customWidth="1"/>
    <col min="4" max="4" width="15.85546875" hidden="1" customWidth="1"/>
    <col min="5" max="5" width="16.5703125" hidden="1" customWidth="1"/>
    <col min="6" max="6" width="16.140625" hidden="1" customWidth="1"/>
    <col min="7" max="7" width="16.28515625" hidden="1" customWidth="1"/>
    <col min="8" max="8" width="17.7109375" hidden="1" customWidth="1"/>
    <col min="9" max="9" width="17.5703125" hidden="1" customWidth="1"/>
    <col min="10" max="10" width="18" hidden="1" customWidth="1"/>
    <col min="11" max="11" width="16.5703125" hidden="1" customWidth="1"/>
    <col min="12" max="12" width="13.28515625" hidden="1" customWidth="1"/>
    <col min="13" max="20" width="21.85546875" customWidth="1"/>
    <col min="21" max="21" width="13.5703125" bestFit="1" customWidth="1"/>
  </cols>
  <sheetData>
    <row r="2" spans="1:20" ht="28.5" customHeight="1" x14ac:dyDescent="0.25">
      <c r="A2" s="69" t="s">
        <v>93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 ht="21" customHeight="1" x14ac:dyDescent="0.25">
      <c r="A3" s="71" t="s">
        <v>98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ht="15.75" x14ac:dyDescent="0.25">
      <c r="A4" s="73">
        <v>2022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</row>
    <row r="5" spans="1:20" ht="15.75" customHeight="1" x14ac:dyDescent="0.25">
      <c r="A5" s="75" t="s">
        <v>100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</row>
    <row r="6" spans="1:20" ht="15.75" customHeight="1" x14ac:dyDescent="0.25">
      <c r="A6" s="76" t="s">
        <v>108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spans="1:20" s="42" customFormat="1" ht="23.25" customHeight="1" x14ac:dyDescent="0.25">
      <c r="A7" s="47" t="s">
        <v>66</v>
      </c>
      <c r="B7" s="48" t="s">
        <v>78</v>
      </c>
      <c r="C7" s="48" t="s">
        <v>79</v>
      </c>
      <c r="D7" s="48" t="s">
        <v>80</v>
      </c>
      <c r="E7" s="48" t="s">
        <v>81</v>
      </c>
      <c r="F7" s="49" t="s">
        <v>82</v>
      </c>
      <c r="G7" s="48" t="s">
        <v>83</v>
      </c>
      <c r="H7" s="49" t="s">
        <v>84</v>
      </c>
      <c r="I7" s="48" t="s">
        <v>85</v>
      </c>
      <c r="J7" s="48" t="s">
        <v>86</v>
      </c>
      <c r="K7" s="48" t="s">
        <v>87</v>
      </c>
      <c r="L7" s="48" t="s">
        <v>88</v>
      </c>
      <c r="M7" s="49" t="s">
        <v>79</v>
      </c>
      <c r="N7" s="49" t="s">
        <v>80</v>
      </c>
      <c r="O7" s="49" t="s">
        <v>81</v>
      </c>
      <c r="P7" s="49" t="s">
        <v>82</v>
      </c>
      <c r="Q7" s="49" t="s">
        <v>83</v>
      </c>
      <c r="R7" s="49" t="s">
        <v>84</v>
      </c>
      <c r="S7" s="49" t="s">
        <v>117</v>
      </c>
      <c r="T7" s="48" t="s">
        <v>77</v>
      </c>
    </row>
    <row r="8" spans="1:20" s="42" customFormat="1" ht="20.100000000000001" customHeight="1" x14ac:dyDescent="0.25">
      <c r="A8" s="50" t="s">
        <v>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0" s="42" customFormat="1" ht="20.100000000000001" customHeight="1" x14ac:dyDescent="0.25">
      <c r="A9" s="52" t="s">
        <v>1</v>
      </c>
      <c r="B9" s="53">
        <f>+B10+B11+B14</f>
        <v>6399833.3200000003</v>
      </c>
      <c r="C9" s="53">
        <f t="shared" ref="C9:M9" si="0">+C10+C11+C14</f>
        <v>0</v>
      </c>
      <c r="D9" s="53">
        <f t="shared" si="0"/>
        <v>0</v>
      </c>
      <c r="E9" s="53">
        <f t="shared" si="0"/>
        <v>0</v>
      </c>
      <c r="F9" s="53">
        <f t="shared" si="0"/>
        <v>0</v>
      </c>
      <c r="G9" s="53">
        <f t="shared" si="0"/>
        <v>0</v>
      </c>
      <c r="H9" s="53">
        <f t="shared" si="0"/>
        <v>0</v>
      </c>
      <c r="I9" s="53">
        <f t="shared" si="0"/>
        <v>0</v>
      </c>
      <c r="J9" s="53">
        <f t="shared" si="0"/>
        <v>0</v>
      </c>
      <c r="K9" s="53">
        <f t="shared" si="0"/>
        <v>0</v>
      </c>
      <c r="L9" s="53">
        <f t="shared" si="0"/>
        <v>0</v>
      </c>
      <c r="M9" s="53">
        <f t="shared" si="0"/>
        <v>8454817.7599999998</v>
      </c>
      <c r="N9" s="53">
        <f t="shared" ref="N9:S9" si="1">+N10+N11+N14</f>
        <v>7463064.4500000002</v>
      </c>
      <c r="O9" s="53">
        <f t="shared" si="1"/>
        <v>11162028.350000001</v>
      </c>
      <c r="P9" s="53">
        <f t="shared" si="1"/>
        <v>8410544.7899999991</v>
      </c>
      <c r="Q9" s="53">
        <f t="shared" si="1"/>
        <v>8043475.3200000003</v>
      </c>
      <c r="R9" s="53">
        <f t="shared" si="1"/>
        <v>7839836.54</v>
      </c>
      <c r="S9" s="53">
        <f t="shared" si="1"/>
        <v>8253817.040000001</v>
      </c>
      <c r="T9" s="53">
        <f>+B9+M9+N9+O9+P9+Q9+R9+S9</f>
        <v>66027417.57</v>
      </c>
    </row>
    <row r="10" spans="1:20" s="42" customFormat="1" ht="20.100000000000001" customHeight="1" x14ac:dyDescent="0.25">
      <c r="A10" s="54" t="s">
        <v>2</v>
      </c>
      <c r="B10" s="55">
        <f>+'P2 Presupuesto Aprobado-Ejec '!D10</f>
        <v>5203313.34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5">
        <v>6117833.3499999996</v>
      </c>
      <c r="N10" s="55">
        <v>5647987.0899999999</v>
      </c>
      <c r="O10" s="55">
        <v>5622223.5300000003</v>
      </c>
      <c r="P10" s="55">
        <v>6043708.5</v>
      </c>
      <c r="Q10" s="55">
        <v>6076966.6699999999</v>
      </c>
      <c r="R10" s="55">
        <v>5910700</v>
      </c>
      <c r="S10" s="55">
        <v>6297548.7300000004</v>
      </c>
      <c r="T10" s="56"/>
    </row>
    <row r="11" spans="1:20" s="42" customFormat="1" ht="20.100000000000001" customHeight="1" x14ac:dyDescent="0.25">
      <c r="A11" s="54" t="s">
        <v>3</v>
      </c>
      <c r="B11" s="55">
        <f>+'P2 Presupuesto Aprobado-Ejec '!D11</f>
        <v>425000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5">
        <v>1443000</v>
      </c>
      <c r="N11" s="55">
        <v>1004000</v>
      </c>
      <c r="O11" s="55">
        <v>4735300</v>
      </c>
      <c r="P11" s="55">
        <v>1507800</v>
      </c>
      <c r="Q11" s="55">
        <v>1067000</v>
      </c>
      <c r="R11" s="55">
        <v>1053666.67</v>
      </c>
      <c r="S11" s="55">
        <v>1085000</v>
      </c>
      <c r="T11" s="56"/>
    </row>
    <row r="12" spans="1:20" s="42" customFormat="1" ht="20.100000000000001" customHeight="1" x14ac:dyDescent="0.25">
      <c r="A12" s="54" t="s">
        <v>4</v>
      </c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spans="1:20" s="42" customFormat="1" ht="20.100000000000001" customHeight="1" x14ac:dyDescent="0.25">
      <c r="A13" s="54" t="s">
        <v>5</v>
      </c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</row>
    <row r="14" spans="1:20" s="42" customFormat="1" ht="20.100000000000001" customHeight="1" x14ac:dyDescent="0.25">
      <c r="A14" s="54" t="s">
        <v>6</v>
      </c>
      <c r="B14" s="55">
        <f>+'P2 Presupuesto Aprobado-Ejec '!D14</f>
        <v>771519.98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5">
        <v>893984.41</v>
      </c>
      <c r="N14" s="55">
        <v>811077.36</v>
      </c>
      <c r="O14" s="55">
        <v>804504.82</v>
      </c>
      <c r="P14" s="55">
        <v>859036.29</v>
      </c>
      <c r="Q14" s="55">
        <v>899508.65</v>
      </c>
      <c r="R14" s="55">
        <v>875469.87</v>
      </c>
      <c r="S14" s="55">
        <v>871268.31</v>
      </c>
      <c r="T14" s="56"/>
    </row>
    <row r="15" spans="1:20" s="42" customFormat="1" ht="20.100000000000001" customHeight="1" x14ac:dyDescent="0.25">
      <c r="A15" s="52" t="s">
        <v>7</v>
      </c>
      <c r="B15" s="57">
        <f>+B16+B23</f>
        <v>143549.54</v>
      </c>
      <c r="C15" s="57">
        <f t="shared" ref="C15:L15" si="2">+C16+C23</f>
        <v>0</v>
      </c>
      <c r="D15" s="57">
        <f t="shared" si="2"/>
        <v>0</v>
      </c>
      <c r="E15" s="57">
        <f t="shared" si="2"/>
        <v>0</v>
      </c>
      <c r="F15" s="57">
        <f t="shared" si="2"/>
        <v>0</v>
      </c>
      <c r="G15" s="57">
        <f t="shared" si="2"/>
        <v>0</v>
      </c>
      <c r="H15" s="57">
        <f t="shared" si="2"/>
        <v>0</v>
      </c>
      <c r="I15" s="57">
        <f t="shared" si="2"/>
        <v>0</v>
      </c>
      <c r="J15" s="57">
        <f t="shared" si="2"/>
        <v>0</v>
      </c>
      <c r="K15" s="57">
        <f t="shared" si="2"/>
        <v>0</v>
      </c>
      <c r="L15" s="57">
        <f t="shared" si="2"/>
        <v>0</v>
      </c>
      <c r="M15" s="57">
        <f>+M16+M20+M21+M23</f>
        <v>1348285.76</v>
      </c>
      <c r="N15" s="57">
        <f>+N16+N17+N20+N21+N22+N23+N24</f>
        <v>8805506.3599999994</v>
      </c>
      <c r="O15" s="57">
        <f>+O16+O17+O20+O21+O22+O23+O24</f>
        <v>2046694.43</v>
      </c>
      <c r="P15" s="57">
        <f>+P16+P17+P20+P21+P22+P23+P24</f>
        <v>2399728.52</v>
      </c>
      <c r="Q15" s="57">
        <f>+Q16+Q17+Q20+Q21+Q22+Q23+Q24</f>
        <v>1968269.17</v>
      </c>
      <c r="R15" s="57">
        <f>SUM(R16:R24)</f>
        <v>4465735.62</v>
      </c>
      <c r="S15" s="57">
        <f>SUM(S16:S24)</f>
        <v>5553881.2700000005</v>
      </c>
      <c r="T15" s="57">
        <f>+B15+M15+N15+O15+P15+Q15+R15+S15</f>
        <v>26731650.669999998</v>
      </c>
    </row>
    <row r="16" spans="1:20" s="42" customFormat="1" ht="20.100000000000001" customHeight="1" x14ac:dyDescent="0.25">
      <c r="A16" s="54" t="s">
        <v>8</v>
      </c>
      <c r="B16" s="55">
        <f>+'P2 Presupuesto Aprobado-Ejec '!D16</f>
        <v>137549.54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5">
        <v>422637.15</v>
      </c>
      <c r="N16" s="55">
        <v>418073.24</v>
      </c>
      <c r="O16" s="55">
        <v>596782.11</v>
      </c>
      <c r="P16" s="55">
        <v>281755.87</v>
      </c>
      <c r="Q16" s="55">
        <v>421273.58</v>
      </c>
      <c r="R16" s="55">
        <v>446003.54</v>
      </c>
      <c r="S16" s="55">
        <v>809545.91</v>
      </c>
      <c r="T16" s="56"/>
    </row>
    <row r="17" spans="1:21" s="42" customFormat="1" ht="20.100000000000001" customHeight="1" x14ac:dyDescent="0.25">
      <c r="A17" s="54" t="s">
        <v>9</v>
      </c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5">
        <v>13688</v>
      </c>
      <c r="O17" s="55">
        <v>0</v>
      </c>
      <c r="P17" s="55"/>
      <c r="Q17" s="55"/>
      <c r="R17" s="55">
        <v>165200</v>
      </c>
      <c r="S17" s="55">
        <v>73128.78</v>
      </c>
      <c r="T17" s="56"/>
    </row>
    <row r="18" spans="1:21" s="42" customFormat="1" ht="20.100000000000001" customHeight="1" x14ac:dyDescent="0.25">
      <c r="A18" s="54" t="s">
        <v>10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5"/>
      <c r="O18" s="55"/>
      <c r="P18" s="55"/>
      <c r="Q18" s="55"/>
      <c r="R18" s="55">
        <v>176676.06</v>
      </c>
      <c r="S18" s="55"/>
      <c r="T18" s="56"/>
    </row>
    <row r="19" spans="1:21" s="42" customFormat="1" ht="20.100000000000001" customHeight="1" x14ac:dyDescent="0.25">
      <c r="A19" s="54" t="s">
        <v>11</v>
      </c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5"/>
      <c r="O19" s="55"/>
      <c r="P19" s="55"/>
      <c r="Q19" s="55"/>
      <c r="R19" s="55">
        <v>65928</v>
      </c>
      <c r="S19" s="55"/>
      <c r="T19" s="56"/>
    </row>
    <row r="20" spans="1:21" s="42" customFormat="1" ht="20.100000000000001" customHeight="1" x14ac:dyDescent="0.25">
      <c r="A20" s="54" t="s">
        <v>12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5">
        <v>41300</v>
      </c>
      <c r="N20" s="55">
        <v>562015.12</v>
      </c>
      <c r="O20" s="55">
        <v>1030979.66</v>
      </c>
      <c r="P20" s="55">
        <v>1362722.81</v>
      </c>
      <c r="Q20" s="55">
        <v>860221.41</v>
      </c>
      <c r="R20" s="55">
        <v>189174.66</v>
      </c>
      <c r="S20" s="55">
        <v>3362010</v>
      </c>
      <c r="T20" s="56"/>
    </row>
    <row r="21" spans="1:21" s="42" customFormat="1" ht="20.100000000000001" customHeight="1" x14ac:dyDescent="0.25">
      <c r="A21" s="54" t="s">
        <v>13</v>
      </c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5">
        <v>858398.61</v>
      </c>
      <c r="N21" s="55">
        <v>307858.09000000003</v>
      </c>
      <c r="O21" s="55">
        <v>301857.15999999997</v>
      </c>
      <c r="P21" s="55">
        <v>317508.07</v>
      </c>
      <c r="Q21" s="55">
        <v>344510.18</v>
      </c>
      <c r="R21" s="55">
        <v>347668.06</v>
      </c>
      <c r="S21" s="55">
        <v>452912.67</v>
      </c>
      <c r="T21" s="56"/>
    </row>
    <row r="22" spans="1:21" s="42" customFormat="1" ht="20.100000000000001" customHeight="1" x14ac:dyDescent="0.25">
      <c r="A22" s="54" t="s">
        <v>14</v>
      </c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5">
        <v>113553.77</v>
      </c>
      <c r="O22" s="55">
        <v>3215.5</v>
      </c>
      <c r="P22" s="55">
        <v>24721.5</v>
      </c>
      <c r="Q22" s="55"/>
      <c r="R22" s="55">
        <v>3722.9</v>
      </c>
      <c r="T22" s="56"/>
    </row>
    <row r="23" spans="1:21" s="42" customFormat="1" ht="20.100000000000001" customHeight="1" x14ac:dyDescent="0.25">
      <c r="A23" s="54" t="s">
        <v>15</v>
      </c>
      <c r="B23" s="55">
        <f>+'P2 Presupuesto Aprobado-Ejec '!D23</f>
        <v>6000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5">
        <v>25950</v>
      </c>
      <c r="N23" s="55">
        <v>7379818.1399999997</v>
      </c>
      <c r="O23" s="55">
        <v>60614</v>
      </c>
      <c r="P23" s="55">
        <v>292182.46999999997</v>
      </c>
      <c r="Q23" s="55">
        <v>156510</v>
      </c>
      <c r="R23" s="55">
        <v>2095814.34</v>
      </c>
      <c r="S23" s="55">
        <v>628562.79</v>
      </c>
      <c r="T23" s="56"/>
    </row>
    <row r="24" spans="1:21" s="42" customFormat="1" ht="20.100000000000001" customHeight="1" x14ac:dyDescent="0.25">
      <c r="A24" s="54" t="s">
        <v>16</v>
      </c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5">
        <v>10500</v>
      </c>
      <c r="O24" s="55">
        <v>53246</v>
      </c>
      <c r="P24" s="55">
        <v>120837.8</v>
      </c>
      <c r="Q24" s="55">
        <v>185754</v>
      </c>
      <c r="R24" s="55">
        <v>975548.06</v>
      </c>
      <c r="S24" s="55">
        <v>227721.12</v>
      </c>
      <c r="T24" s="56"/>
    </row>
    <row r="25" spans="1:21" s="42" customFormat="1" ht="20.100000000000001" customHeight="1" x14ac:dyDescent="0.25">
      <c r="A25" s="52" t="s">
        <v>17</v>
      </c>
      <c r="B25" s="57">
        <f>+B32</f>
        <v>190350</v>
      </c>
      <c r="C25" s="57">
        <f t="shared" ref="C25:M25" si="3">+C32</f>
        <v>0</v>
      </c>
      <c r="D25" s="57">
        <f t="shared" si="3"/>
        <v>0</v>
      </c>
      <c r="E25" s="57">
        <f t="shared" si="3"/>
        <v>0</v>
      </c>
      <c r="F25" s="57">
        <f t="shared" si="3"/>
        <v>0</v>
      </c>
      <c r="G25" s="57">
        <f t="shared" si="3"/>
        <v>0</v>
      </c>
      <c r="H25" s="57">
        <f t="shared" si="3"/>
        <v>0</v>
      </c>
      <c r="I25" s="57">
        <f t="shared" si="3"/>
        <v>0</v>
      </c>
      <c r="J25" s="57">
        <f t="shared" si="3"/>
        <v>0</v>
      </c>
      <c r="K25" s="57">
        <f t="shared" si="3"/>
        <v>0</v>
      </c>
      <c r="L25" s="57">
        <f t="shared" si="3"/>
        <v>0</v>
      </c>
      <c r="M25" s="57">
        <f t="shared" si="3"/>
        <v>229200</v>
      </c>
      <c r="N25" s="57">
        <f>+N26+N28+N32+N34</f>
        <v>2880575.6</v>
      </c>
      <c r="O25" s="57">
        <f>+O26+O28+O32+O34</f>
        <v>238700</v>
      </c>
      <c r="P25" s="57">
        <f>+P26+P27+P28+P32+P34</f>
        <v>578127.92000000004</v>
      </c>
      <c r="Q25" s="57">
        <f>+Q26+Q27+Q28+Q32+Q34</f>
        <v>883857.60999999987</v>
      </c>
      <c r="R25" s="57">
        <f>SUM(R26:R34)</f>
        <v>1000390.8699999999</v>
      </c>
      <c r="S25" s="57">
        <f>SUM(S26:S34)</f>
        <v>692473.34000000008</v>
      </c>
      <c r="T25" s="57">
        <f>+B25+M25+N25+O25+P25+Q25+R25+S25</f>
        <v>6693675.3399999999</v>
      </c>
      <c r="U25" s="58"/>
    </row>
    <row r="26" spans="1:21" s="42" customFormat="1" ht="20.100000000000001" customHeight="1" x14ac:dyDescent="0.25">
      <c r="A26" s="54" t="s">
        <v>18</v>
      </c>
      <c r="B26" s="55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5">
        <v>15900</v>
      </c>
      <c r="O26" s="55">
        <v>0</v>
      </c>
      <c r="P26" s="55">
        <v>42657.21</v>
      </c>
      <c r="Q26" s="55"/>
      <c r="R26" s="55">
        <v>20400</v>
      </c>
      <c r="S26" s="55">
        <v>10089</v>
      </c>
      <c r="T26" s="56"/>
    </row>
    <row r="27" spans="1:21" s="42" customFormat="1" ht="20.100000000000001" customHeight="1" x14ac:dyDescent="0.25">
      <c r="A27" s="54" t="s">
        <v>19</v>
      </c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5"/>
      <c r="O27" s="55">
        <v>0</v>
      </c>
      <c r="P27" s="55">
        <v>30680</v>
      </c>
      <c r="Q27" s="55">
        <v>430522.41</v>
      </c>
      <c r="R27" s="55">
        <v>136644</v>
      </c>
      <c r="S27" s="55">
        <v>164465.45000000001</v>
      </c>
      <c r="T27" s="56"/>
    </row>
    <row r="28" spans="1:21" s="42" customFormat="1" ht="20.100000000000001" customHeight="1" x14ac:dyDescent="0.25">
      <c r="A28" s="54" t="s">
        <v>20</v>
      </c>
      <c r="B28" s="5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5">
        <v>240956</v>
      </c>
      <c r="O28" s="55"/>
      <c r="P28" s="55">
        <v>108740.07</v>
      </c>
      <c r="Q28" s="55"/>
      <c r="R28" s="55">
        <v>90049.1</v>
      </c>
      <c r="S28" s="55"/>
      <c r="T28" s="56"/>
    </row>
    <row r="29" spans="1:21" s="42" customFormat="1" ht="20.100000000000001" customHeight="1" x14ac:dyDescent="0.25">
      <c r="A29" s="54" t="s">
        <v>21</v>
      </c>
      <c r="B29" s="55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5"/>
      <c r="O29" s="55"/>
      <c r="P29" s="55"/>
      <c r="Q29" s="55"/>
      <c r="R29" s="55">
        <v>78273.38</v>
      </c>
      <c r="S29" s="55"/>
      <c r="T29" s="56"/>
    </row>
    <row r="30" spans="1:21" s="42" customFormat="1" ht="20.100000000000001" customHeight="1" x14ac:dyDescent="0.25">
      <c r="A30" s="54" t="s">
        <v>22</v>
      </c>
      <c r="B30" s="55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5"/>
      <c r="O30" s="55"/>
      <c r="P30" s="55"/>
      <c r="Q30" s="55"/>
      <c r="R30" s="55">
        <v>42276.1</v>
      </c>
      <c r="S30" s="55">
        <v>71428.95</v>
      </c>
      <c r="T30" s="56"/>
    </row>
    <row r="31" spans="1:21" s="42" customFormat="1" ht="20.100000000000001" customHeight="1" x14ac:dyDescent="0.25">
      <c r="A31" s="54" t="s">
        <v>23</v>
      </c>
      <c r="B31" s="55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5"/>
      <c r="O31" s="55"/>
      <c r="P31" s="55"/>
      <c r="Q31" s="55"/>
      <c r="R31" s="55"/>
      <c r="S31" s="55"/>
      <c r="T31" s="56"/>
    </row>
    <row r="32" spans="1:21" s="42" customFormat="1" ht="20.100000000000001" customHeight="1" x14ac:dyDescent="0.25">
      <c r="A32" s="54" t="s">
        <v>24</v>
      </c>
      <c r="B32" s="55">
        <f>+'P2 Presupuesto Aprobado-Ejec '!D32</f>
        <v>190350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5">
        <v>229200</v>
      </c>
      <c r="N32" s="55">
        <v>240200</v>
      </c>
      <c r="O32" s="55">
        <v>238700</v>
      </c>
      <c r="P32" s="55">
        <v>249157.37</v>
      </c>
      <c r="Q32" s="55">
        <v>267200</v>
      </c>
      <c r="R32" s="55">
        <v>250700</v>
      </c>
      <c r="S32" s="55">
        <v>262200</v>
      </c>
      <c r="T32" s="56"/>
    </row>
    <row r="33" spans="1:20" s="42" customFormat="1" ht="20.100000000000001" customHeight="1" x14ac:dyDescent="0.25">
      <c r="A33" s="54" t="s">
        <v>25</v>
      </c>
      <c r="B33" s="5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5"/>
      <c r="O33" s="55"/>
      <c r="P33" s="55"/>
      <c r="Q33" s="55"/>
      <c r="R33" s="55"/>
      <c r="S33" s="55"/>
      <c r="T33" s="56"/>
    </row>
    <row r="34" spans="1:20" s="42" customFormat="1" ht="20.100000000000001" customHeight="1" x14ac:dyDescent="0.25">
      <c r="A34" s="54" t="s">
        <v>26</v>
      </c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5">
        <v>2383519.6</v>
      </c>
      <c r="O34" s="55"/>
      <c r="P34" s="55">
        <v>146893.26999999999</v>
      </c>
      <c r="Q34" s="55">
        <v>186135.2</v>
      </c>
      <c r="R34" s="55">
        <v>382048.29</v>
      </c>
      <c r="S34" s="55">
        <v>184289.94</v>
      </c>
      <c r="T34" s="56"/>
    </row>
    <row r="35" spans="1:20" s="42" customFormat="1" ht="20.100000000000001" customHeight="1" x14ac:dyDescent="0.25">
      <c r="A35" s="52" t="s">
        <v>27</v>
      </c>
      <c r="B35" s="55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/>
      <c r="N35" s="57">
        <f t="shared" ref="N35:S35" si="4">+N42</f>
        <v>303082.48</v>
      </c>
      <c r="O35" s="57">
        <f t="shared" si="4"/>
        <v>318724.18</v>
      </c>
      <c r="P35" s="57">
        <f t="shared" si="4"/>
        <v>176573.41</v>
      </c>
      <c r="Q35" s="57">
        <f t="shared" si="4"/>
        <v>0</v>
      </c>
      <c r="R35" s="57">
        <f t="shared" si="4"/>
        <v>489635.45</v>
      </c>
      <c r="S35" s="57">
        <f t="shared" si="4"/>
        <v>2610377.94</v>
      </c>
      <c r="T35" s="57">
        <f>+N35+O35+P35+R35+S35</f>
        <v>3898393.46</v>
      </c>
    </row>
    <row r="36" spans="1:20" s="42" customFormat="1" ht="20.100000000000001" customHeight="1" x14ac:dyDescent="0.25">
      <c r="A36" s="54" t="s">
        <v>28</v>
      </c>
      <c r="B36" s="55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5"/>
      <c r="O36" s="55"/>
      <c r="P36" s="55"/>
      <c r="Q36" s="55"/>
      <c r="R36" s="55"/>
      <c r="S36" s="55"/>
      <c r="T36" s="56"/>
    </row>
    <row r="37" spans="1:20" s="42" customFormat="1" ht="20.100000000000001" customHeight="1" x14ac:dyDescent="0.25">
      <c r="A37" s="54" t="s">
        <v>29</v>
      </c>
      <c r="B37" s="55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5"/>
      <c r="O37" s="55"/>
      <c r="P37" s="55"/>
      <c r="Q37" s="55"/>
      <c r="R37" s="55"/>
      <c r="S37" s="55"/>
      <c r="T37" s="56"/>
    </row>
    <row r="38" spans="1:20" s="42" customFormat="1" ht="20.100000000000001" customHeight="1" x14ac:dyDescent="0.25">
      <c r="A38" s="54" t="s">
        <v>30</v>
      </c>
      <c r="B38" s="55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5"/>
      <c r="O38" s="55"/>
      <c r="P38" s="55"/>
      <c r="Q38" s="55"/>
      <c r="R38" s="55"/>
      <c r="S38" s="55"/>
      <c r="T38" s="56"/>
    </row>
    <row r="39" spans="1:20" s="42" customFormat="1" ht="20.100000000000001" customHeight="1" x14ac:dyDescent="0.25">
      <c r="A39" s="54" t="s">
        <v>31</v>
      </c>
      <c r="B39" s="55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5"/>
      <c r="O39" s="55"/>
      <c r="P39" s="55"/>
      <c r="Q39" s="55"/>
      <c r="R39" s="55"/>
      <c r="S39" s="55"/>
      <c r="T39" s="56"/>
    </row>
    <row r="40" spans="1:20" s="42" customFormat="1" ht="20.100000000000001" customHeight="1" x14ac:dyDescent="0.25">
      <c r="A40" s="54" t="s">
        <v>32</v>
      </c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5"/>
      <c r="O40" s="55"/>
      <c r="P40" s="55"/>
      <c r="Q40" s="55"/>
      <c r="R40" s="55"/>
      <c r="S40" s="55"/>
      <c r="T40" s="56"/>
    </row>
    <row r="41" spans="1:20" s="42" customFormat="1" ht="20.100000000000001" customHeight="1" x14ac:dyDescent="0.25">
      <c r="A41" s="54" t="s">
        <v>33</v>
      </c>
      <c r="B41" s="55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5"/>
      <c r="O41" s="55"/>
      <c r="P41" s="55"/>
      <c r="Q41" s="55"/>
      <c r="R41" s="55"/>
      <c r="S41" s="55"/>
      <c r="T41" s="56"/>
    </row>
    <row r="42" spans="1:20" s="42" customFormat="1" ht="20.100000000000001" customHeight="1" x14ac:dyDescent="0.25">
      <c r="A42" s="54" t="s">
        <v>34</v>
      </c>
      <c r="B42" s="55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5">
        <v>303082.48</v>
      </c>
      <c r="O42" s="55">
        <v>318724.18</v>
      </c>
      <c r="P42" s="55">
        <v>176573.41</v>
      </c>
      <c r="Q42" s="55"/>
      <c r="R42" s="55">
        <v>489635.45</v>
      </c>
      <c r="S42" s="62">
        <v>2610377.94</v>
      </c>
      <c r="T42" s="56"/>
    </row>
    <row r="43" spans="1:20" s="42" customFormat="1" ht="20.100000000000001" customHeight="1" x14ac:dyDescent="0.25">
      <c r="A43" s="54" t="s">
        <v>35</v>
      </c>
      <c r="B43" s="55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5"/>
      <c r="O43" s="55"/>
      <c r="P43" s="55"/>
      <c r="Q43" s="55"/>
      <c r="R43" s="55"/>
      <c r="S43" s="55"/>
      <c r="T43" s="56"/>
    </row>
    <row r="44" spans="1:20" s="42" customFormat="1" ht="20.100000000000001" customHeight="1" x14ac:dyDescent="0.25">
      <c r="A44" s="52" t="s">
        <v>36</v>
      </c>
      <c r="B44" s="55">
        <v>0</v>
      </c>
      <c r="C44" s="55">
        <v>0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/>
      <c r="N44" s="55"/>
      <c r="O44" s="55"/>
      <c r="P44" s="55"/>
      <c r="Q44" s="55"/>
      <c r="R44" s="55"/>
      <c r="S44" s="55"/>
      <c r="T44" s="55">
        <v>0</v>
      </c>
    </row>
    <row r="45" spans="1:20" s="42" customFormat="1" ht="20.100000000000001" customHeight="1" x14ac:dyDescent="0.25">
      <c r="A45" s="54" t="s">
        <v>37</v>
      </c>
      <c r="B45" s="55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</row>
    <row r="46" spans="1:20" s="42" customFormat="1" ht="20.100000000000001" customHeight="1" x14ac:dyDescent="0.25">
      <c r="A46" s="54" t="s">
        <v>38</v>
      </c>
      <c r="B46" s="55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</row>
    <row r="47" spans="1:20" s="42" customFormat="1" ht="20.100000000000001" customHeight="1" x14ac:dyDescent="0.25">
      <c r="A47" s="54" t="s">
        <v>39</v>
      </c>
      <c r="B47" s="55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0" s="42" customFormat="1" ht="20.100000000000001" customHeight="1" x14ac:dyDescent="0.25">
      <c r="A48" s="54" t="s">
        <v>40</v>
      </c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20" s="42" customFormat="1" ht="20.100000000000001" customHeight="1" x14ac:dyDescent="0.25">
      <c r="A49" s="54" t="s">
        <v>41</v>
      </c>
      <c r="B49" s="55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</row>
    <row r="50" spans="1:20" s="42" customFormat="1" ht="20.100000000000001" customHeight="1" x14ac:dyDescent="0.25">
      <c r="A50" s="54" t="s">
        <v>42</v>
      </c>
      <c r="B50" s="55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</row>
    <row r="51" spans="1:20" s="42" customFormat="1" ht="20.100000000000001" customHeight="1" x14ac:dyDescent="0.25">
      <c r="A51" s="52" t="s">
        <v>43</v>
      </c>
      <c r="B51" s="55">
        <v>0</v>
      </c>
      <c r="C51" s="55">
        <v>0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/>
      <c r="N51" s="55"/>
      <c r="O51" s="55"/>
      <c r="P51" s="57">
        <f>+P52+P53+P54+P55+P56+P57+P58+P59+P60</f>
        <v>100848.41</v>
      </c>
      <c r="Q51" s="57"/>
      <c r="R51" s="57">
        <f>+R52</f>
        <v>65231.19</v>
      </c>
      <c r="S51" s="57">
        <f>+S56+S57+S59</f>
        <v>2266333.31</v>
      </c>
      <c r="T51" s="57">
        <f>+P51+R51+S51</f>
        <v>2432412.91</v>
      </c>
    </row>
    <row r="52" spans="1:20" s="42" customFormat="1" ht="20.100000000000001" customHeight="1" x14ac:dyDescent="0.25">
      <c r="A52" s="54" t="s">
        <v>44</v>
      </c>
      <c r="B52" s="55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5">
        <v>65231.19</v>
      </c>
      <c r="S52" s="55"/>
      <c r="T52" s="56"/>
    </row>
    <row r="53" spans="1:20" s="42" customFormat="1" ht="20.100000000000001" customHeight="1" x14ac:dyDescent="0.25">
      <c r="A53" s="54" t="s">
        <v>45</v>
      </c>
      <c r="B53" s="55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</row>
    <row r="54" spans="1:20" s="42" customFormat="1" ht="20.100000000000001" customHeight="1" x14ac:dyDescent="0.25">
      <c r="A54" s="54" t="s">
        <v>46</v>
      </c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</row>
    <row r="55" spans="1:20" s="42" customFormat="1" ht="20.100000000000001" customHeight="1" x14ac:dyDescent="0.25">
      <c r="A55" s="54" t="s">
        <v>47</v>
      </c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</row>
    <row r="56" spans="1:20" s="42" customFormat="1" ht="20.100000000000001" customHeight="1" x14ac:dyDescent="0.25">
      <c r="A56" s="54" t="s">
        <v>48</v>
      </c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5">
        <v>100848.41</v>
      </c>
      <c r="Q56" s="55"/>
      <c r="R56" s="55"/>
      <c r="S56" s="55">
        <v>1107632.31</v>
      </c>
      <c r="T56" s="56"/>
    </row>
    <row r="57" spans="1:20" s="42" customFormat="1" ht="20.100000000000001" customHeight="1" x14ac:dyDescent="0.25">
      <c r="A57" s="54" t="s">
        <v>49</v>
      </c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5">
        <v>920400</v>
      </c>
      <c r="T57" s="56"/>
    </row>
    <row r="58" spans="1:20" s="42" customFormat="1" ht="20.100000000000001" customHeight="1" x14ac:dyDescent="0.25">
      <c r="A58" s="54" t="s">
        <v>50</v>
      </c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</row>
    <row r="59" spans="1:20" s="42" customFormat="1" ht="20.100000000000001" customHeight="1" x14ac:dyDescent="0.25">
      <c r="A59" s="54" t="s">
        <v>51</v>
      </c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5">
        <v>238301</v>
      </c>
      <c r="T59" s="56"/>
    </row>
    <row r="60" spans="1:20" s="42" customFormat="1" ht="20.100000000000001" customHeight="1" x14ac:dyDescent="0.25">
      <c r="A60" s="54" t="s">
        <v>52</v>
      </c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</row>
    <row r="61" spans="1:20" s="42" customFormat="1" ht="20.100000000000001" customHeight="1" x14ac:dyDescent="0.25">
      <c r="A61" s="52" t="s">
        <v>53</v>
      </c>
      <c r="B61" s="55">
        <v>0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/>
      <c r="N61" s="57">
        <f>+N62</f>
        <v>10549757.619999999</v>
      </c>
      <c r="O61" s="57">
        <f>+O62</f>
        <v>7477642.7300000004</v>
      </c>
      <c r="P61" s="57">
        <f>+P62</f>
        <v>0</v>
      </c>
      <c r="Q61" s="57"/>
      <c r="R61" s="57">
        <f>+R62</f>
        <v>11930376.449999999</v>
      </c>
      <c r="S61" s="57">
        <f>+S63</f>
        <v>560946.27</v>
      </c>
      <c r="T61" s="57">
        <f>+N61+O61+R61+S61</f>
        <v>30518723.07</v>
      </c>
    </row>
    <row r="62" spans="1:20" s="42" customFormat="1" ht="20.100000000000001" customHeight="1" x14ac:dyDescent="0.25">
      <c r="A62" s="54" t="s">
        <v>54</v>
      </c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5">
        <v>10549757.619999999</v>
      </c>
      <c r="O62" s="55">
        <v>7477642.7300000004</v>
      </c>
      <c r="P62" s="55"/>
      <c r="Q62" s="55"/>
      <c r="R62" s="55">
        <v>11930376.449999999</v>
      </c>
      <c r="S62" s="55"/>
      <c r="T62" s="56"/>
    </row>
    <row r="63" spans="1:20" s="42" customFormat="1" ht="20.100000000000001" customHeight="1" x14ac:dyDescent="0.25">
      <c r="A63" s="54" t="s">
        <v>55</v>
      </c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5">
        <v>560946.27</v>
      </c>
      <c r="T63" s="56"/>
    </row>
    <row r="64" spans="1:20" s="42" customFormat="1" ht="20.100000000000001" customHeight="1" x14ac:dyDescent="0.25">
      <c r="A64" s="54" t="s">
        <v>56</v>
      </c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</row>
    <row r="65" spans="1:20" s="42" customFormat="1" ht="20.100000000000001" customHeight="1" x14ac:dyDescent="0.25">
      <c r="A65" s="54" t="s">
        <v>57</v>
      </c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</row>
    <row r="66" spans="1:20" s="42" customFormat="1" ht="20.100000000000001" customHeight="1" x14ac:dyDescent="0.25">
      <c r="A66" s="52" t="s">
        <v>58</v>
      </c>
      <c r="B66" s="55">
        <v>0</v>
      </c>
      <c r="C66" s="55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/>
      <c r="N66" s="55"/>
      <c r="O66" s="55"/>
      <c r="P66" s="55"/>
      <c r="Q66" s="55"/>
      <c r="R66" s="55"/>
      <c r="S66" s="55"/>
      <c r="T66" s="55">
        <v>0</v>
      </c>
    </row>
    <row r="67" spans="1:20" s="42" customFormat="1" ht="20.100000000000001" customHeight="1" x14ac:dyDescent="0.25">
      <c r="A67" s="54" t="s">
        <v>59</v>
      </c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</row>
    <row r="68" spans="1:20" s="42" customFormat="1" ht="20.100000000000001" customHeight="1" x14ac:dyDescent="0.25">
      <c r="A68" s="54" t="s">
        <v>60</v>
      </c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s="42" customFormat="1" ht="20.100000000000001" customHeight="1" x14ac:dyDescent="0.25">
      <c r="A69" s="52" t="s">
        <v>61</v>
      </c>
      <c r="B69" s="55">
        <v>0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/>
      <c r="N69" s="55"/>
      <c r="O69" s="55"/>
      <c r="P69" s="55"/>
      <c r="Q69" s="55"/>
      <c r="R69" s="55"/>
      <c r="S69" s="55"/>
      <c r="T69" s="55">
        <v>0</v>
      </c>
    </row>
    <row r="70" spans="1:20" s="42" customFormat="1" ht="20.100000000000001" customHeight="1" x14ac:dyDescent="0.25">
      <c r="A70" s="54" t="s">
        <v>62</v>
      </c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</row>
    <row r="71" spans="1:20" s="42" customFormat="1" ht="20.100000000000001" customHeight="1" x14ac:dyDescent="0.25">
      <c r="A71" s="54" t="s">
        <v>63</v>
      </c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</row>
    <row r="72" spans="1:20" s="42" customFormat="1" ht="20.100000000000001" customHeight="1" x14ac:dyDescent="0.25">
      <c r="A72" s="54" t="s">
        <v>64</v>
      </c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</row>
    <row r="73" spans="1:20" s="42" customFormat="1" ht="20.100000000000001" customHeight="1" x14ac:dyDescent="0.25">
      <c r="A73" s="50" t="s">
        <v>67</v>
      </c>
      <c r="B73" s="57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</row>
    <row r="74" spans="1:20" s="42" customFormat="1" ht="20.100000000000001" customHeight="1" x14ac:dyDescent="0.25">
      <c r="A74" s="52" t="s">
        <v>68</v>
      </c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</row>
    <row r="75" spans="1:20" s="42" customFormat="1" ht="20.100000000000001" customHeight="1" x14ac:dyDescent="0.25">
      <c r="A75" s="54" t="s">
        <v>69</v>
      </c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</row>
    <row r="76" spans="1:20" s="42" customFormat="1" ht="20.100000000000001" customHeight="1" x14ac:dyDescent="0.25">
      <c r="A76" s="54" t="s">
        <v>70</v>
      </c>
      <c r="B76" s="55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</row>
    <row r="77" spans="1:20" s="42" customFormat="1" ht="20.100000000000001" customHeight="1" x14ac:dyDescent="0.25">
      <c r="A77" s="52" t="s">
        <v>71</v>
      </c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</row>
    <row r="78" spans="1:20" s="42" customFormat="1" ht="20.100000000000001" customHeight="1" x14ac:dyDescent="0.25">
      <c r="A78" s="54" t="s">
        <v>72</v>
      </c>
      <c r="B78" s="55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</row>
    <row r="79" spans="1:20" s="42" customFormat="1" ht="20.100000000000001" customHeight="1" x14ac:dyDescent="0.25">
      <c r="A79" s="54" t="s">
        <v>73</v>
      </c>
      <c r="B79" s="55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</row>
    <row r="80" spans="1:20" s="42" customFormat="1" ht="20.100000000000001" customHeight="1" x14ac:dyDescent="0.25">
      <c r="A80" s="52" t="s">
        <v>74</v>
      </c>
      <c r="B80" s="55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</row>
    <row r="81" spans="1:20" s="42" customFormat="1" ht="20.100000000000001" customHeight="1" x14ac:dyDescent="0.25">
      <c r="A81" s="54" t="s">
        <v>75</v>
      </c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</row>
    <row r="82" spans="1:20" s="42" customFormat="1" ht="27" customHeight="1" x14ac:dyDescent="0.25">
      <c r="A82" s="59" t="s">
        <v>65</v>
      </c>
      <c r="B82" s="60">
        <f>+B9+B15+B25</f>
        <v>6733732.8600000003</v>
      </c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0">
        <f>+M9+M15+M25</f>
        <v>10032303.52</v>
      </c>
      <c r="N82" s="60">
        <f>+N9+N15+N25+N35+N61</f>
        <v>30001986.509999998</v>
      </c>
      <c r="O82" s="60">
        <f>+O9+O15+O25+O35+O61</f>
        <v>21243789.690000001</v>
      </c>
      <c r="P82" s="60">
        <f>+P9+P15+P25+P35+P51</f>
        <v>11665823.049999999</v>
      </c>
      <c r="Q82" s="60">
        <f>+Q9+Q15+Q25</f>
        <v>10895602.1</v>
      </c>
      <c r="R82" s="60">
        <f>+R9+R15+R25+R35+R51+R61</f>
        <v>25791206.119999997</v>
      </c>
      <c r="S82" s="60">
        <f>+S9+S15+S25+S35+S51+S61</f>
        <v>19937829.170000002</v>
      </c>
      <c r="T82" s="60">
        <f>+B82+M82+N82+O82+P82+Q82+R82+S82</f>
        <v>136302273.01999998</v>
      </c>
    </row>
    <row r="99" spans="1:20" ht="21" x14ac:dyDescent="0.35">
      <c r="A99" s="32" t="s">
        <v>101</v>
      </c>
      <c r="B99" s="35" t="s">
        <v>96</v>
      </c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79" t="s">
        <v>110</v>
      </c>
      <c r="P99" s="79"/>
      <c r="Q99" s="79"/>
      <c r="R99" s="79"/>
      <c r="S99" s="79"/>
      <c r="T99" s="79"/>
    </row>
    <row r="101" spans="1:20" ht="21" x14ac:dyDescent="0.35">
      <c r="A101" s="32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9"/>
      <c r="P101" s="39"/>
      <c r="Q101" s="39"/>
      <c r="R101" s="44"/>
      <c r="S101" s="46"/>
      <c r="T101" s="39"/>
    </row>
    <row r="102" spans="1:20" ht="21" x14ac:dyDescent="0.35">
      <c r="A102" s="33" t="s">
        <v>102</v>
      </c>
      <c r="B102" s="34" t="s">
        <v>94</v>
      </c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80" t="s">
        <v>109</v>
      </c>
      <c r="P102" s="80"/>
      <c r="Q102" s="80"/>
      <c r="R102" s="80"/>
      <c r="S102" s="80"/>
      <c r="T102" s="80"/>
    </row>
    <row r="103" spans="1:20" ht="21" x14ac:dyDescent="0.35">
      <c r="A103" s="32" t="s">
        <v>103</v>
      </c>
      <c r="B103" s="35" t="s">
        <v>95</v>
      </c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79" t="s">
        <v>111</v>
      </c>
      <c r="P103" s="79"/>
      <c r="Q103" s="79"/>
      <c r="R103" s="79"/>
      <c r="S103" s="79"/>
      <c r="T103" s="79"/>
    </row>
    <row r="104" spans="1:20" ht="21" x14ac:dyDescent="0.35">
      <c r="P104" s="33"/>
      <c r="Q104" s="33"/>
      <c r="R104" s="33"/>
      <c r="S104" s="33"/>
      <c r="T104" s="32"/>
    </row>
  </sheetData>
  <mergeCells count="8">
    <mergeCell ref="A2:T2"/>
    <mergeCell ref="O99:T99"/>
    <mergeCell ref="O102:T102"/>
    <mergeCell ref="O103:T103"/>
    <mergeCell ref="A3:T3"/>
    <mergeCell ref="A4:T4"/>
    <mergeCell ref="A5:T5"/>
    <mergeCell ref="A6:T6"/>
  </mergeCells>
  <printOptions horizontalCentered="1"/>
  <pageMargins left="0.74803149606299202" right="0.74803149606299202" top="0.5" bottom="0.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Ejecutado-Devengado</vt:lpstr>
      <vt:lpstr>'P1 Presupuesto Aprobado'!Área_de_impresión</vt:lpstr>
      <vt:lpstr>'P2 Presupuesto Aprobado-Ejec '!Área_de_impresión</vt:lpstr>
      <vt:lpstr>'P3 Ejecutado-Devengado'!Área_de_impresión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Merary Lantigua Cordero</cp:lastModifiedBy>
  <cp:lastPrinted>2022-09-06T12:59:46Z</cp:lastPrinted>
  <dcterms:created xsi:type="dcterms:W3CDTF">2021-07-29T18:58:50Z</dcterms:created>
  <dcterms:modified xsi:type="dcterms:W3CDTF">2022-09-06T13:53:33Z</dcterms:modified>
</cp:coreProperties>
</file>