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MERARY LANTIGUA\OAI-Ejecución presupuestaria, Ingresos Egresos, BG, CXP, Nóminas\Ejecución Presupuestaria\"/>
    </mc:Choice>
  </mc:AlternateContent>
  <xr:revisionPtr revIDLastSave="0" documentId="13_ncr:1_{171EA9E4-0C10-4313-B999-FF08CEA7260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tado-Devengado" sheetId="3" r:id="rId3"/>
  </sheets>
  <definedNames>
    <definedName name="_xlnm.Print_Area" localSheetId="0">'P1 Presupuesto Aprobado'!$A$1:$C$102</definedName>
    <definedName name="_xlnm.Print_Area" localSheetId="1">'P2 Presupuesto Aprobado-Ejec '!$A$1:$K$104</definedName>
    <definedName name="_xlnm.Print_Area" localSheetId="2">'P3 Ejecutado-Devengado'!$A$1:$T$103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1" i="3" l="1"/>
  <c r="S51" i="3"/>
  <c r="S35" i="3"/>
  <c r="S25" i="3"/>
  <c r="S15" i="3"/>
  <c r="S9" i="3"/>
  <c r="C27" i="2"/>
  <c r="S82" i="3" l="1"/>
  <c r="J53" i="2"/>
  <c r="J63" i="2"/>
  <c r="J37" i="2"/>
  <c r="J27" i="2" l="1"/>
  <c r="J17" i="2"/>
  <c r="J11" i="2"/>
  <c r="I17" i="2"/>
  <c r="I53" i="2"/>
  <c r="I37" i="2"/>
  <c r="H27" i="2"/>
  <c r="I27" i="2"/>
  <c r="I11" i="2"/>
  <c r="J84" i="2" l="1"/>
  <c r="I84" i="2"/>
  <c r="R35" i="3"/>
  <c r="R25" i="3"/>
  <c r="R15" i="3"/>
  <c r="R9" i="3"/>
  <c r="C63" i="2"/>
  <c r="C53" i="2"/>
  <c r="C37" i="2"/>
  <c r="C17" i="2"/>
  <c r="C11" i="2"/>
  <c r="C37" i="1"/>
  <c r="C11" i="1"/>
  <c r="C17" i="1"/>
  <c r="C27" i="1"/>
  <c r="C53" i="1"/>
  <c r="C63" i="1"/>
  <c r="B37" i="1"/>
  <c r="B11" i="1"/>
  <c r="R82" i="3" l="1"/>
  <c r="C84" i="2"/>
  <c r="C84" i="1"/>
  <c r="H53" i="2"/>
  <c r="K53" i="2" s="1"/>
  <c r="H63" i="2"/>
  <c r="H37" i="2"/>
  <c r="H17" i="2"/>
  <c r="H11" i="2"/>
  <c r="Q25" i="3"/>
  <c r="Q51" i="3"/>
  <c r="T51" i="3" s="1"/>
  <c r="Q61" i="3"/>
  <c r="Q35" i="3"/>
  <c r="Q15" i="3"/>
  <c r="Q9" i="3"/>
  <c r="G64" i="2"/>
  <c r="G63" i="2" s="1"/>
  <c r="G44" i="2"/>
  <c r="G37" i="2" s="1"/>
  <c r="G34" i="2"/>
  <c r="G28" i="2"/>
  <c r="G26" i="2"/>
  <c r="G25" i="2"/>
  <c r="G24" i="2"/>
  <c r="G23" i="2"/>
  <c r="G22" i="2"/>
  <c r="G18" i="2"/>
  <c r="G16" i="2"/>
  <c r="G13" i="2"/>
  <c r="G12" i="2"/>
  <c r="H84" i="2" l="1"/>
  <c r="Q82" i="3"/>
  <c r="G27" i="2"/>
  <c r="G17" i="2"/>
  <c r="G11" i="2"/>
  <c r="P61" i="3"/>
  <c r="P35" i="3"/>
  <c r="P25" i="3"/>
  <c r="P15" i="3"/>
  <c r="P9" i="3"/>
  <c r="P82" i="3" l="1"/>
  <c r="G84" i="2"/>
  <c r="B63" i="1"/>
  <c r="O61" i="3" l="1"/>
  <c r="T61" i="3" s="1"/>
  <c r="O35" i="3"/>
  <c r="T35" i="3" s="1"/>
  <c r="O25" i="3"/>
  <c r="O9" i="3"/>
  <c r="O15" i="3"/>
  <c r="F27" i="2"/>
  <c r="F37" i="2"/>
  <c r="K37" i="2" s="1"/>
  <c r="F63" i="2"/>
  <c r="K63" i="2" s="1"/>
  <c r="F17" i="2"/>
  <c r="O82" i="3" l="1"/>
  <c r="E17" i="2" l="1"/>
  <c r="N15" i="3"/>
  <c r="C25" i="3"/>
  <c r="D25" i="3"/>
  <c r="E25" i="3"/>
  <c r="F25" i="3"/>
  <c r="G25" i="3"/>
  <c r="H25" i="3"/>
  <c r="I25" i="3"/>
  <c r="J25" i="3"/>
  <c r="K25" i="3"/>
  <c r="L25" i="3"/>
  <c r="M25" i="3"/>
  <c r="N25" i="3"/>
  <c r="C15" i="3"/>
  <c r="D15" i="3"/>
  <c r="E15" i="3"/>
  <c r="F15" i="3"/>
  <c r="G15" i="3"/>
  <c r="H15" i="3"/>
  <c r="I15" i="3"/>
  <c r="J15" i="3"/>
  <c r="K15" i="3"/>
  <c r="L15" i="3"/>
  <c r="M15" i="3"/>
  <c r="C9" i="3"/>
  <c r="D9" i="3"/>
  <c r="E9" i="3"/>
  <c r="F9" i="3"/>
  <c r="G9" i="3"/>
  <c r="H9" i="3"/>
  <c r="I9" i="3"/>
  <c r="J9" i="3"/>
  <c r="K9" i="3"/>
  <c r="L9" i="3"/>
  <c r="M9" i="3"/>
  <c r="N9" i="3"/>
  <c r="N82" i="3" l="1"/>
  <c r="B32" i="3"/>
  <c r="B25" i="3" s="1"/>
  <c r="T25" i="3" s="1"/>
  <c r="B23" i="3"/>
  <c r="B16" i="3"/>
  <c r="B14" i="3"/>
  <c r="B11" i="3"/>
  <c r="B10" i="3"/>
  <c r="B9" i="3" l="1"/>
  <c r="T9" i="3" s="1"/>
  <c r="B15" i="3"/>
  <c r="T15" i="3" s="1"/>
  <c r="E27" i="2"/>
  <c r="E11" i="2"/>
  <c r="F11" i="2"/>
  <c r="F84" i="2" s="1"/>
  <c r="B17" i="1"/>
  <c r="B53" i="1"/>
  <c r="B27" i="1"/>
  <c r="B84" i="2"/>
  <c r="D11" i="2"/>
  <c r="D17" i="2"/>
  <c r="K17" i="2" s="1"/>
  <c r="D27" i="2"/>
  <c r="K27" i="2" s="1"/>
  <c r="K11" i="2" l="1"/>
  <c r="K84" i="2" s="1"/>
  <c r="B84" i="1"/>
  <c r="B82" i="3"/>
  <c r="T82" i="3" s="1"/>
  <c r="D84" i="2"/>
  <c r="E84" i="2"/>
</calcChain>
</file>

<file path=xl/sharedStrings.xml><?xml version="1.0" encoding="utf-8"?>
<sst xmlns="http://schemas.openxmlformats.org/spreadsheetml/2006/main" count="296" uniqueCount="118">
  <si>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</si>
  <si>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</si>
  <si>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</si>
  <si>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</si>
  <si>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</si>
  <si>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</si>
  <si>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</si>
  <si>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</si>
  <si>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</si>
  <si>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</si>
  <si>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</si>
  <si>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</si>
  <si>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</si>
  <si>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</si>
  <si>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</si>
  <si>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</si>
  <si>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</si>
  <si>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</si>
  <si>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</si>
  <si>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</si>
  <si>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</si>
  <si>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</si>
  <si>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</si>
  <si>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</si>
  <si>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</si>
  <si>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</si>
  <si>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</si>
  <si>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</si>
  <si>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</si>
  <si>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</si>
  <si>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</si>
  <si>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</si>
  <si>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</si>
  <si>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</si>
  <si>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</si>
  <si>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</si>
  <si>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</si>
  <si>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</si>
  <si>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</si>
  <si>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</si>
  <si>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</si>
  <si>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</si>
  <si>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</si>
  <si>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</si>
  <si>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</si>
  <si>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</si>
  <si>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</si>
  <si>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</si>
  <si>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</si>
  <si>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</si>
  <si>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</si>
  <si>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</si>
  <si>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</si>
  <si>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</si>
  <si>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</si>
  <si>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</si>
  <si>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</si>
  <si>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</si>
  <si>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</si>
  <si>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</si>
  <si>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</si>
  <si>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</si>
  <si>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</si>
  <si>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</si>
  <si>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</si>
  <si>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</si>
  <si>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</si>
  <si>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</si>
  <si>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</si>
  <si>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</si>
  <si>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</si>
  <si>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</si>
  <si>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</si>
  <si>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</si>
  <si>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</si>
  <si>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</si>
  <si>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</si>
  <si>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</si>
  <si>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</si>
  <si>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</si>
  <si>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</si>
  <si>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</si>
  <si>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</si>
  <si>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</si>
  <si>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</si>
  <si>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</si>
  <si>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</si>
  <si>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</si>
  <si>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</si>
  <si>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</si>
  <si>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</si>
  <si>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</si>
  <si>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</si>
  <si>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</si>
  <si>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</si>
  <si>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Carlos Castellanos</t>
  </si>
  <si>
    <t>Encargado División de Contabilidad</t>
  </si>
  <si>
    <t xml:space="preserve">Revisado por: </t>
  </si>
  <si>
    <t xml:space="preserve">Aprobado por: </t>
  </si>
  <si>
    <t>Unidad de Análisis Financiero</t>
  </si>
  <si>
    <t xml:space="preserve">Presupuesto de Gasto y Aplicaciones Financieras </t>
  </si>
  <si>
    <t xml:space="preserve">Ejecución de Gasto y Aplicaciones Financieras </t>
  </si>
  <si>
    <t>Preparado por:</t>
  </si>
  <si>
    <t>Merary Lantigua</t>
  </si>
  <si>
    <t>Analista de Presupuesto</t>
  </si>
  <si>
    <t xml:space="preserve">Enc. Administrativo y  Financiero </t>
  </si>
  <si>
    <t xml:space="preserve">              Aprobado por: </t>
  </si>
  <si>
    <t xml:space="preserve">             Enc. Dpto. Administrativo y Financiero </t>
  </si>
  <si>
    <t xml:space="preserve">             Giancarlo Ricardo</t>
  </si>
  <si>
    <t xml:space="preserve"> </t>
  </si>
  <si>
    <t xml:space="preserve">                            Giancarlo Ricardo</t>
  </si>
  <si>
    <t xml:space="preserve">                            Aprobado por: </t>
  </si>
  <si>
    <t xml:space="preserve">                            Enc. Dpto. Administrativo y Financiero</t>
  </si>
  <si>
    <t>Giancarlo Ricardo</t>
  </si>
  <si>
    <t xml:space="preserve">Preparado por:                                                                                        Revisado por : </t>
  </si>
  <si>
    <t xml:space="preserve">Merary Lantigua                                                                                   Carlos Castellanos </t>
  </si>
  <si>
    <t xml:space="preserve">Encargado División de Contabilidad </t>
  </si>
  <si>
    <t xml:space="preserve">Analista de Presupuesto                                                                      Enc. División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</si>
</sst>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4" xfId="0" applyBorder="1"/>
    <xf numFmtId="0" fontId="3" fillId="0" borderId="4" xfId="0" applyFont="1" applyBorder="1" applyAlignment="1">
      <alignment horizontal="left" indent="1"/>
    </xf>
    <xf numFmtId="164" fontId="3" fillId="0" borderId="4" xfId="0" applyNumberFormat="1" applyFont="1" applyBorder="1"/>
    <xf numFmtId="0" fontId="0" fillId="0" borderId="4" xfId="0" applyBorder="1" applyAlignment="1">
      <alignment horizontal="left" indent="2"/>
    </xf>
    <xf numFmtId="0" fontId="3" fillId="0" borderId="4" xfId="0" applyFont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43" fontId="0" fillId="0" borderId="4" xfId="1" applyFont="1" applyBorder="1"/>
    <xf numFmtId="43" fontId="3" fillId="0" borderId="4" xfId="1" applyFont="1" applyBorder="1"/>
    <xf numFmtId="0" fontId="9" fillId="0" borderId="0" xfId="0" applyFont="1"/>
    <xf numFmtId="0" fontId="9" fillId="0" borderId="4" xfId="0" applyFont="1" applyBorder="1"/>
    <xf numFmtId="0" fontId="10" fillId="5" borderId="1" xfId="0" applyFont="1" applyFill="1" applyBorder="1" applyAlignment="1">
      <alignment horizontal="center"/>
    </xf>
    <xf numFmtId="164" fontId="8" fillId="0" borderId="0" xfId="0" applyNumberFormat="1" applyFont="1" applyBorder="1"/>
    <xf numFmtId="164" fontId="8" fillId="0" borderId="4" xfId="0" applyNumberFormat="1" applyFont="1" applyBorder="1"/>
    <xf numFmtId="0" fontId="8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164" fontId="9" fillId="0" borderId="4" xfId="0" applyNumberFormat="1" applyFont="1" applyBorder="1"/>
    <xf numFmtId="43" fontId="9" fillId="0" borderId="4" xfId="1" applyFont="1" applyBorder="1"/>
    <xf numFmtId="0" fontId="10" fillId="2" borderId="4" xfId="0" applyFont="1" applyFill="1" applyBorder="1" applyAlignment="1">
      <alignment vertical="center"/>
    </xf>
    <xf numFmtId="164" fontId="10" fillId="2" borderId="4" xfId="0" applyNumberFormat="1" applyFont="1" applyFill="1" applyBorder="1"/>
    <xf numFmtId="43" fontId="8" fillId="0" borderId="4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8" fillId="0" borderId="4" xfId="1" applyFont="1" applyBorder="1"/>
    <xf numFmtId="43" fontId="2" fillId="2" borderId="4" xfId="1" applyFont="1" applyFill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/>
    <xf numFmtId="0" fontId="11" fillId="0" borderId="0" xfId="0" applyFont="1" applyAlignment="1"/>
    <xf numFmtId="164" fontId="8" fillId="0" borderId="8" xfId="0" applyNumberFormat="1" applyFont="1" applyBorder="1"/>
    <xf numFmtId="0" fontId="8" fillId="0" borderId="9" xfId="0" applyFont="1" applyBorder="1" applyAlignment="1">
      <alignment horizontal="left" wrapText="1"/>
    </xf>
    <xf numFmtId="0" fontId="0" fillId="0" borderId="0" xfId="0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43" fontId="0" fillId="0" borderId="4" xfId="1" applyFont="1" applyFill="1" applyBorder="1"/>
    <xf numFmtId="164" fontId="8" fillId="0" borderId="4" xfId="0" applyNumberFormat="1" applyFont="1" applyFill="1" applyBorder="1"/>
    <xf numFmtId="164" fontId="9" fillId="0" borderId="4" xfId="0" applyNumberFormat="1" applyFont="1" applyFill="1" applyBorder="1"/>
    <xf numFmtId="43" fontId="3" fillId="0" borderId="4" xfId="1" applyFont="1" applyFill="1" applyBorder="1"/>
    <xf numFmtId="0" fontId="6" fillId="0" borderId="0" xfId="0" applyFont="1" applyAlignment="1">
      <alignment horizontal="left"/>
    </xf>
    <xf numFmtId="0" fontId="6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10" xfId="0" applyFont="1" applyBorder="1" applyAlignment="1">
      <alignment horizontal="center" vertical="top" wrapText="1" readingOrder="1"/>
    </xf>
    <xf numFmtId="0" fontId="7" fillId="0" borderId="1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2" xfId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164" fontId="13" fillId="0" borderId="4" xfId="0" applyNumberFormat="1" applyFont="1" applyBorder="1"/>
    <xf numFmtId="0" fontId="13" fillId="0" borderId="4" xfId="0" applyFont="1" applyBorder="1" applyAlignment="1">
      <alignment horizontal="left" indent="1"/>
    </xf>
    <xf numFmtId="43" fontId="13" fillId="0" borderId="4" xfId="0" applyNumberFormat="1" applyFont="1" applyBorder="1"/>
    <xf numFmtId="0" fontId="6" fillId="0" borderId="4" xfId="0" applyFont="1" applyBorder="1" applyAlignment="1">
      <alignment horizontal="left" indent="2"/>
    </xf>
    <xf numFmtId="43" fontId="6" fillId="0" borderId="4" xfId="1" applyFont="1" applyBorder="1"/>
    <xf numFmtId="0" fontId="6" fillId="0" borderId="4" xfId="0" applyFont="1" applyBorder="1"/>
    <xf numFmtId="43" fontId="13" fillId="0" borderId="4" xfId="1" applyFont="1" applyBorder="1"/>
    <xf numFmtId="43" fontId="6" fillId="0" borderId="0" xfId="1" applyFont="1"/>
    <xf numFmtId="0" fontId="14" fillId="2" borderId="4" xfId="0" applyFont="1" applyFill="1" applyBorder="1" applyAlignment="1">
      <alignment vertical="center"/>
    </xf>
    <xf numFmtId="164" fontId="14" fillId="2" borderId="4" xfId="0" applyNumberFormat="1" applyFont="1" applyFill="1" applyBorder="1"/>
    <xf numFmtId="164" fontId="13" fillId="2" borderId="4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15875</xdr:rowOff>
    </xdr:from>
    <xdr:to>
      <xdr:col>0</xdr:col>
      <xdr:colOff>2511425</xdr:colOff>
      <xdr:row>3</xdr:row>
      <xdr:rowOff>93439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875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2</xdr:col>
      <xdr:colOff>495300</xdr:colOff>
      <xdr:row>3</xdr:row>
      <xdr:rowOff>85725</xdr:rowOff>
    </xdr:to>
    <xdr:pic>
      <xdr:nvPicPr>
        <xdr:cNvPr id="8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316C595E-CE46-4F4C-BF72-A8311DDC0BB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185737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989240</xdr:colOff>
      <xdr:row>1</xdr:row>
      <xdr:rowOff>13606</xdr:rowOff>
    </xdr:from>
    <xdr:to>
      <xdr:col>3</xdr:col>
      <xdr:colOff>111579</xdr:colOff>
      <xdr:row>4</xdr:row>
      <xdr:rowOff>198103</xdr:rowOff>
    </xdr:to>
    <xdr:pic>
      <xdr:nvPicPr>
        <xdr:cNvPr id="4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8597" y="204106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1115786</xdr:colOff>
      <xdr:row>0</xdr:row>
      <xdr:rowOff>148318</xdr:rowOff>
    </xdr:from>
    <xdr:to>
      <xdr:col>7</xdr:col>
      <xdr:colOff>1088573</xdr:colOff>
      <xdr:row>4</xdr:row>
      <xdr:rowOff>186213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0965" y="148318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957037</xdr:colOff>
      <xdr:row>1</xdr:row>
      <xdr:rowOff>134119</xdr:rowOff>
    </xdr:from>
    <xdr:to>
      <xdr:col>17</xdr:col>
      <xdr:colOff>666751</xdr:colOff>
      <xdr:row>4</xdr:row>
      <xdr:rowOff>42884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72850" y="324619"/>
          <a:ext cx="2614839" cy="730296"/>
        </a:xfrm>
        <a:prstGeom prst="rect">
          <a:avLst/>
        </a:prstGeom>
      </xdr:spPr>
    </xdr:pic>
    <xdr:clientData/>
  </xdr:twoCellAnchor>
  <xdr:twoCellAnchor editAs="oneCell">
    <xdr:from>
      <xdr:col>0</xdr:col>
      <xdr:colOff>5265737</xdr:colOff>
      <xdr:row>0</xdr:row>
      <xdr:rowOff>106589</xdr:rowOff>
    </xdr:from>
    <xdr:to>
      <xdr:col>1</xdr:col>
      <xdr:colOff>882195</xdr:colOff>
      <xdr:row>5</xdr:row>
      <xdr:rowOff>57044</xdr:rowOff>
    </xdr:to>
    <xdr:pic>
      <xdr:nvPicPr>
        <xdr:cNvPr id="5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737" y="106589"/>
          <a:ext cx="2498271" cy="11648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showGridLines="0" zoomScaleNormal="100" workbookViewId="0">
      <selection activeCell="A102" sqref="A102"/>
    </sheetView>
  </sheetViews>
  <sheetFormatPr baseColWidth="10" defaultColWidth="11.42578125" defaultRowHeight="15" x14ac:dyDescent="0.25"/>
  <cols>
    <col min="1" max="1" width="105.85546875" customWidth="1"/>
    <col min="2" max="3" width="20.42578125" customWidth="1"/>
  </cols>
  <sheetData>
    <row r="1" spans="1:14" x14ac:dyDescent="0.25">
      <c r="A1" s="41"/>
    </row>
    <row r="3" spans="1:14" ht="28.5" customHeight="1" x14ac:dyDescent="0.25">
      <c r="A3" s="59" t="s">
        <v>94</v>
      </c>
      <c r="B3" s="60"/>
      <c r="C3" s="60"/>
      <c r="D3" s="10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1" customHeight="1" x14ac:dyDescent="0.25">
      <c r="A4" s="61" t="s">
        <v>99</v>
      </c>
      <c r="B4" s="62"/>
      <c r="C4" s="62"/>
      <c r="D4" s="9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x14ac:dyDescent="0.25">
      <c r="A5" s="63">
        <v>2022</v>
      </c>
      <c r="B5" s="64"/>
      <c r="C5" s="64"/>
      <c r="D5" s="8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65" t="s">
        <v>100</v>
      </c>
      <c r="B6" s="66"/>
      <c r="C6" s="66"/>
      <c r="D6" s="7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customHeight="1" x14ac:dyDescent="0.25">
      <c r="A7" s="67" t="s">
        <v>76</v>
      </c>
      <c r="B7" s="68"/>
      <c r="C7" s="68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5" customHeight="1" x14ac:dyDescent="0.25">
      <c r="A8" s="57" t="s">
        <v>66</v>
      </c>
      <c r="B8" s="58" t="s">
        <v>93</v>
      </c>
      <c r="C8" s="58" t="s">
        <v>92</v>
      </c>
      <c r="D8" s="1"/>
    </row>
    <row r="9" spans="1:14" ht="23.25" customHeight="1" x14ac:dyDescent="0.25">
      <c r="A9" s="57"/>
      <c r="B9" s="58"/>
      <c r="C9" s="58"/>
      <c r="D9" s="1"/>
    </row>
    <row r="10" spans="1:14" x14ac:dyDescent="0.25">
      <c r="A10" s="15" t="s">
        <v>0</v>
      </c>
      <c r="B10" s="13"/>
      <c r="C10" s="13"/>
      <c r="D10" s="1"/>
    </row>
    <row r="11" spans="1:14" x14ac:dyDescent="0.25">
      <c r="A11" s="12" t="s">
        <v>1</v>
      </c>
      <c r="B11" s="18">
        <f>+B12+B13+B14+B15+B16</f>
        <v>116012210</v>
      </c>
      <c r="C11" s="18">
        <f>+C12+C13+C14+C15+C16</f>
        <v>25560952</v>
      </c>
      <c r="D11" s="1"/>
    </row>
    <row r="12" spans="1:14" x14ac:dyDescent="0.25">
      <c r="A12" s="14" t="s">
        <v>2</v>
      </c>
      <c r="B12" s="17">
        <v>80416785</v>
      </c>
      <c r="C12" s="17">
        <v>6341002</v>
      </c>
      <c r="D12" s="1"/>
    </row>
    <row r="13" spans="1:14" x14ac:dyDescent="0.25">
      <c r="A13" s="14" t="s">
        <v>3</v>
      </c>
      <c r="B13" s="17">
        <v>26434000</v>
      </c>
      <c r="C13" s="17">
        <v>17336000</v>
      </c>
      <c r="D13" s="1"/>
    </row>
    <row r="14" spans="1:14" x14ac:dyDescent="0.25">
      <c r="A14" s="14" t="s">
        <v>4</v>
      </c>
      <c r="B14" s="17">
        <v>486000</v>
      </c>
      <c r="C14" s="17"/>
      <c r="D14" s="1"/>
    </row>
    <row r="15" spans="1:14" x14ac:dyDescent="0.25">
      <c r="A15" s="14" t="s">
        <v>5</v>
      </c>
      <c r="B15" s="17">
        <v>150000</v>
      </c>
      <c r="C15" s="17"/>
      <c r="D15" s="1"/>
    </row>
    <row r="16" spans="1:14" x14ac:dyDescent="0.25">
      <c r="A16" s="14" t="s">
        <v>6</v>
      </c>
      <c r="B16" s="17">
        <v>8525425</v>
      </c>
      <c r="C16" s="17">
        <v>1883950</v>
      </c>
      <c r="D16" s="1"/>
    </row>
    <row r="17" spans="1:4" x14ac:dyDescent="0.25">
      <c r="A17" s="12" t="s">
        <v>7</v>
      </c>
      <c r="B17" s="18">
        <f>+B18+B19+B20+B21+B22+B23+B24+B25+B26</f>
        <v>68753902</v>
      </c>
      <c r="C17" s="18">
        <f>+C18+C19+C20+C21+C22+C23+C24+C25+C26</f>
        <v>94233048</v>
      </c>
      <c r="D17" s="1"/>
    </row>
    <row r="18" spans="1:4" x14ac:dyDescent="0.25">
      <c r="A18" s="14" t="s">
        <v>8</v>
      </c>
      <c r="B18" s="17">
        <v>4559360</v>
      </c>
      <c r="C18" s="17">
        <v>2074000</v>
      </c>
      <c r="D18" s="1"/>
    </row>
    <row r="19" spans="1:4" x14ac:dyDescent="0.25">
      <c r="A19" s="14" t="s">
        <v>9</v>
      </c>
      <c r="B19" s="17">
        <v>4759649</v>
      </c>
      <c r="C19" s="17">
        <v>14000</v>
      </c>
      <c r="D19" s="1"/>
    </row>
    <row r="20" spans="1:4" x14ac:dyDescent="0.25">
      <c r="A20" s="14" t="s">
        <v>10</v>
      </c>
      <c r="B20" s="17">
        <v>901280</v>
      </c>
      <c r="C20" s="17"/>
      <c r="D20" s="1"/>
    </row>
    <row r="21" spans="1:4" x14ac:dyDescent="0.25">
      <c r="A21" s="14" t="s">
        <v>11</v>
      </c>
      <c r="B21" s="17">
        <v>9128212</v>
      </c>
      <c r="C21" s="17">
        <v>10000000</v>
      </c>
      <c r="D21" s="1"/>
    </row>
    <row r="22" spans="1:4" x14ac:dyDescent="0.25">
      <c r="A22" s="14" t="s">
        <v>12</v>
      </c>
      <c r="B22" s="17">
        <v>17756055</v>
      </c>
      <c r="C22" s="17">
        <v>45716000</v>
      </c>
    </row>
    <row r="23" spans="1:4" ht="14.25" customHeight="1" x14ac:dyDescent="0.25">
      <c r="A23" s="14" t="s">
        <v>13</v>
      </c>
      <c r="B23" s="17">
        <v>2655093</v>
      </c>
      <c r="C23" s="44">
        <v>1905000</v>
      </c>
    </row>
    <row r="24" spans="1:4" x14ac:dyDescent="0.25">
      <c r="A24" s="14" t="s">
        <v>14</v>
      </c>
      <c r="B24" s="17">
        <v>3030816</v>
      </c>
      <c r="C24" s="44">
        <v>575000</v>
      </c>
    </row>
    <row r="25" spans="1:4" x14ac:dyDescent="0.25">
      <c r="A25" s="14" t="s">
        <v>15</v>
      </c>
      <c r="B25" s="17">
        <v>24660437</v>
      </c>
      <c r="C25" s="44">
        <v>28575048</v>
      </c>
    </row>
    <row r="26" spans="1:4" x14ac:dyDescent="0.25">
      <c r="A26" s="14" t="s">
        <v>16</v>
      </c>
      <c r="B26" s="17">
        <v>1303000</v>
      </c>
      <c r="C26" s="44">
        <v>5374000</v>
      </c>
    </row>
    <row r="27" spans="1:4" x14ac:dyDescent="0.25">
      <c r="A27" s="12" t="s">
        <v>17</v>
      </c>
      <c r="B27" s="18">
        <f>+B28+B29+B30+B31+B32+B33+B34+B36</f>
        <v>13186048</v>
      </c>
      <c r="C27" s="47">
        <f>+C28+C29+C30+C32+C36+C33+C34+C31</f>
        <v>8941333.6699999999</v>
      </c>
    </row>
    <row r="28" spans="1:4" x14ac:dyDescent="0.25">
      <c r="A28" s="14" t="s">
        <v>18</v>
      </c>
      <c r="B28" s="17">
        <v>519200</v>
      </c>
      <c r="C28" s="44">
        <v>99000</v>
      </c>
    </row>
    <row r="29" spans="1:4" x14ac:dyDescent="0.25">
      <c r="A29" s="14" t="s">
        <v>19</v>
      </c>
      <c r="B29" s="17">
        <v>3636342</v>
      </c>
      <c r="C29" s="44">
        <v>-2655000</v>
      </c>
    </row>
    <row r="30" spans="1:4" x14ac:dyDescent="0.25">
      <c r="A30" s="14" t="s">
        <v>20</v>
      </c>
      <c r="B30" s="17">
        <v>775357</v>
      </c>
      <c r="C30" s="44">
        <v>242000</v>
      </c>
    </row>
    <row r="31" spans="1:4" x14ac:dyDescent="0.25">
      <c r="A31" s="14" t="s">
        <v>21</v>
      </c>
      <c r="B31" s="17">
        <v>164494</v>
      </c>
      <c r="C31" s="44"/>
    </row>
    <row r="32" spans="1:4" x14ac:dyDescent="0.25">
      <c r="A32" s="14" t="s">
        <v>22</v>
      </c>
      <c r="B32" s="17">
        <v>24318</v>
      </c>
      <c r="C32" s="44">
        <v>110000</v>
      </c>
    </row>
    <row r="33" spans="1:3" x14ac:dyDescent="0.25">
      <c r="A33" s="14" t="s">
        <v>23</v>
      </c>
      <c r="B33" s="17">
        <v>10629</v>
      </c>
      <c r="C33" s="44">
        <v>100000</v>
      </c>
    </row>
    <row r="34" spans="1:3" x14ac:dyDescent="0.25">
      <c r="A34" s="14" t="s">
        <v>24</v>
      </c>
      <c r="B34" s="17">
        <v>3584600</v>
      </c>
      <c r="C34" s="44"/>
    </row>
    <row r="35" spans="1:3" ht="18.75" x14ac:dyDescent="0.3">
      <c r="A35" s="14" t="s">
        <v>25</v>
      </c>
      <c r="B35" s="17"/>
      <c r="C35" s="46"/>
    </row>
    <row r="36" spans="1:3" x14ac:dyDescent="0.25">
      <c r="A36" s="14" t="s">
        <v>26</v>
      </c>
      <c r="B36" s="17">
        <v>4471108</v>
      </c>
      <c r="C36" s="44">
        <v>11045333.67</v>
      </c>
    </row>
    <row r="37" spans="1:3" x14ac:dyDescent="0.25">
      <c r="A37" s="12" t="s">
        <v>27</v>
      </c>
      <c r="B37" s="18">
        <f>+B44</f>
        <v>4053617</v>
      </c>
      <c r="C37" s="18">
        <f>+C38+C44</f>
        <v>400000</v>
      </c>
    </row>
    <row r="38" spans="1:3" x14ac:dyDescent="0.25">
      <c r="A38" s="14" t="s">
        <v>28</v>
      </c>
      <c r="C38" s="44">
        <v>400000</v>
      </c>
    </row>
    <row r="39" spans="1:3" x14ac:dyDescent="0.25">
      <c r="A39" s="14" t="s">
        <v>29</v>
      </c>
      <c r="B39" s="17"/>
      <c r="C39" s="17"/>
    </row>
    <row r="40" spans="1:3" x14ac:dyDescent="0.25">
      <c r="A40" s="14" t="s">
        <v>30</v>
      </c>
      <c r="B40" s="17"/>
      <c r="C40" s="17"/>
    </row>
    <row r="41" spans="1:3" x14ac:dyDescent="0.25">
      <c r="A41" s="14" t="s">
        <v>31</v>
      </c>
      <c r="B41" s="17"/>
      <c r="C41" s="17"/>
    </row>
    <row r="42" spans="1:3" x14ac:dyDescent="0.25">
      <c r="A42" s="14" t="s">
        <v>32</v>
      </c>
      <c r="B42" s="17"/>
      <c r="C42" s="17"/>
    </row>
    <row r="43" spans="1:3" x14ac:dyDescent="0.25">
      <c r="A43" s="14" t="s">
        <v>33</v>
      </c>
      <c r="B43" s="17"/>
      <c r="C43" s="17"/>
    </row>
    <row r="44" spans="1:3" x14ac:dyDescent="0.25">
      <c r="A44" s="14" t="s">
        <v>34</v>
      </c>
      <c r="B44" s="17">
        <v>4053617</v>
      </c>
      <c r="C44" s="17"/>
    </row>
    <row r="45" spans="1:3" x14ac:dyDescent="0.25">
      <c r="A45" s="14" t="s">
        <v>35</v>
      </c>
      <c r="B45" s="17"/>
      <c r="C45" s="17"/>
    </row>
    <row r="46" spans="1:3" x14ac:dyDescent="0.25">
      <c r="A46" s="12" t="s">
        <v>36</v>
      </c>
      <c r="B46" s="18">
        <v>0</v>
      </c>
      <c r="C46" s="17"/>
    </row>
    <row r="47" spans="1:3" x14ac:dyDescent="0.25">
      <c r="A47" s="14" t="s">
        <v>37</v>
      </c>
      <c r="B47" s="17"/>
      <c r="C47" s="17"/>
    </row>
    <row r="48" spans="1:3" x14ac:dyDescent="0.25">
      <c r="A48" s="14" t="s">
        <v>38</v>
      </c>
      <c r="B48" s="17"/>
      <c r="C48" s="17"/>
    </row>
    <row r="49" spans="1:3" x14ac:dyDescent="0.25">
      <c r="A49" s="14" t="s">
        <v>39</v>
      </c>
      <c r="B49" s="17"/>
      <c r="C49" s="17"/>
    </row>
    <row r="50" spans="1:3" x14ac:dyDescent="0.25">
      <c r="A50" s="14" t="s">
        <v>40</v>
      </c>
      <c r="B50" s="17"/>
      <c r="C50" s="17"/>
    </row>
    <row r="51" spans="1:3" x14ac:dyDescent="0.25">
      <c r="A51" s="14" t="s">
        <v>41</v>
      </c>
      <c r="B51" s="17"/>
      <c r="C51" s="17"/>
    </row>
    <row r="52" spans="1:3" x14ac:dyDescent="0.25">
      <c r="A52" s="14" t="s">
        <v>42</v>
      </c>
      <c r="B52" s="17"/>
      <c r="C52" s="17"/>
    </row>
    <row r="53" spans="1:3" x14ac:dyDescent="0.25">
      <c r="A53" s="12" t="s">
        <v>43</v>
      </c>
      <c r="B53" s="18">
        <f>+B54+B55+B58+B59+B61</f>
        <v>15311373</v>
      </c>
      <c r="C53" s="18">
        <f>+C54+C55+C58+C59+C61</f>
        <v>56423000</v>
      </c>
    </row>
    <row r="54" spans="1:3" x14ac:dyDescent="0.25">
      <c r="A54" s="14" t="s">
        <v>44</v>
      </c>
      <c r="B54" s="17">
        <v>10337513</v>
      </c>
      <c r="C54" s="17">
        <v>41300000</v>
      </c>
    </row>
    <row r="55" spans="1:3" x14ac:dyDescent="0.25">
      <c r="A55" s="14" t="s">
        <v>45</v>
      </c>
      <c r="B55" s="17">
        <v>368160</v>
      </c>
      <c r="C55" s="17">
        <v>4100000</v>
      </c>
    </row>
    <row r="56" spans="1:3" ht="18.75" x14ac:dyDescent="0.3">
      <c r="A56" s="14" t="s">
        <v>46</v>
      </c>
      <c r="B56" s="17"/>
      <c r="C56" s="26"/>
    </row>
    <row r="57" spans="1:3" ht="18.75" x14ac:dyDescent="0.3">
      <c r="A57" s="14" t="s">
        <v>47</v>
      </c>
      <c r="B57" s="17"/>
      <c r="C57" s="26"/>
    </row>
    <row r="58" spans="1:3" x14ac:dyDescent="0.25">
      <c r="A58" s="14" t="s">
        <v>48</v>
      </c>
      <c r="B58" s="17">
        <v>4155700</v>
      </c>
      <c r="C58" s="17">
        <v>7829000</v>
      </c>
    </row>
    <row r="59" spans="1:3" x14ac:dyDescent="0.25">
      <c r="A59" s="14" t="s">
        <v>49</v>
      </c>
      <c r="B59" s="17">
        <v>400000</v>
      </c>
      <c r="C59" s="17">
        <v>2955000</v>
      </c>
    </row>
    <row r="60" spans="1:3" ht="18.75" x14ac:dyDescent="0.3">
      <c r="A60" s="14" t="s">
        <v>50</v>
      </c>
      <c r="B60" s="17"/>
      <c r="C60" s="26"/>
    </row>
    <row r="61" spans="1:3" x14ac:dyDescent="0.25">
      <c r="A61" s="14" t="s">
        <v>51</v>
      </c>
      <c r="B61" s="17">
        <v>50000</v>
      </c>
      <c r="C61" s="17">
        <v>239000</v>
      </c>
    </row>
    <row r="62" spans="1:3" ht="18.75" x14ac:dyDescent="0.3">
      <c r="A62" s="14" t="s">
        <v>52</v>
      </c>
      <c r="B62" s="17"/>
      <c r="C62" s="26"/>
    </row>
    <row r="63" spans="1:3" x14ac:dyDescent="0.25">
      <c r="A63" s="12" t="s">
        <v>53</v>
      </c>
      <c r="B63" s="18">
        <f>+B64</f>
        <v>0</v>
      </c>
      <c r="C63" s="18">
        <f>+C64+C65</f>
        <v>47600000</v>
      </c>
    </row>
    <row r="64" spans="1:3" x14ac:dyDescent="0.25">
      <c r="A64" s="14" t="s">
        <v>54</v>
      </c>
      <c r="B64" s="17"/>
      <c r="C64" s="17">
        <v>37600000</v>
      </c>
    </row>
    <row r="65" spans="1:3" x14ac:dyDescent="0.25">
      <c r="A65" s="14" t="s">
        <v>55</v>
      </c>
      <c r="B65" s="17"/>
      <c r="C65" s="17">
        <v>10000000</v>
      </c>
    </row>
    <row r="66" spans="1:3" x14ac:dyDescent="0.25">
      <c r="A66" s="14" t="s">
        <v>56</v>
      </c>
      <c r="B66" s="17"/>
      <c r="C66" s="17"/>
    </row>
    <row r="67" spans="1:3" x14ac:dyDescent="0.25">
      <c r="A67" s="14" t="s">
        <v>57</v>
      </c>
      <c r="B67" s="17"/>
      <c r="C67" s="17"/>
    </row>
    <row r="68" spans="1:3" x14ac:dyDescent="0.25">
      <c r="A68" s="12" t="s">
        <v>58</v>
      </c>
      <c r="B68" s="18">
        <v>0</v>
      </c>
      <c r="C68" s="17"/>
    </row>
    <row r="69" spans="1:3" x14ac:dyDescent="0.25">
      <c r="A69" s="14" t="s">
        <v>59</v>
      </c>
      <c r="B69" s="17"/>
      <c r="C69" s="17"/>
    </row>
    <row r="70" spans="1:3" x14ac:dyDescent="0.25">
      <c r="A70" s="14" t="s">
        <v>60</v>
      </c>
      <c r="B70" s="17"/>
      <c r="C70" s="17"/>
    </row>
    <row r="71" spans="1:3" x14ac:dyDescent="0.25">
      <c r="A71" s="12" t="s">
        <v>61</v>
      </c>
      <c r="B71" s="18">
        <v>0</v>
      </c>
      <c r="C71" s="17"/>
    </row>
    <row r="72" spans="1:3" x14ac:dyDescent="0.25">
      <c r="A72" s="14" t="s">
        <v>62</v>
      </c>
      <c r="B72" s="17"/>
      <c r="C72" s="17"/>
    </row>
    <row r="73" spans="1:3" x14ac:dyDescent="0.25">
      <c r="A73" s="14" t="s">
        <v>63</v>
      </c>
      <c r="B73" s="17"/>
      <c r="C73" s="17"/>
    </row>
    <row r="74" spans="1:3" x14ac:dyDescent="0.25">
      <c r="A74" s="14" t="s">
        <v>64</v>
      </c>
      <c r="B74" s="17"/>
      <c r="C74" s="17"/>
    </row>
    <row r="75" spans="1:3" x14ac:dyDescent="0.25">
      <c r="A75" s="15" t="s">
        <v>67</v>
      </c>
      <c r="B75" s="18">
        <v>0</v>
      </c>
      <c r="C75" s="18"/>
    </row>
    <row r="76" spans="1:3" x14ac:dyDescent="0.25">
      <c r="A76" s="12" t="s">
        <v>68</v>
      </c>
      <c r="B76" s="18"/>
      <c r="C76" s="17"/>
    </row>
    <row r="77" spans="1:3" x14ac:dyDescent="0.25">
      <c r="A77" s="14" t="s">
        <v>69</v>
      </c>
      <c r="B77" s="17"/>
      <c r="C77" s="17"/>
    </row>
    <row r="78" spans="1:3" x14ac:dyDescent="0.25">
      <c r="A78" s="14" t="s">
        <v>70</v>
      </c>
      <c r="B78" s="17"/>
      <c r="C78" s="17"/>
    </row>
    <row r="79" spans="1:3" x14ac:dyDescent="0.25">
      <c r="A79" s="12" t="s">
        <v>71</v>
      </c>
      <c r="B79" s="18">
        <v>0</v>
      </c>
      <c r="C79" s="17"/>
    </row>
    <row r="80" spans="1:3" x14ac:dyDescent="0.25">
      <c r="A80" s="14" t="s">
        <v>72</v>
      </c>
      <c r="B80" s="17"/>
      <c r="C80" s="17"/>
    </row>
    <row r="81" spans="1:3" x14ac:dyDescent="0.25">
      <c r="A81" s="14" t="s">
        <v>73</v>
      </c>
      <c r="B81" s="17"/>
      <c r="C81" s="17"/>
    </row>
    <row r="82" spans="1:3" x14ac:dyDescent="0.25">
      <c r="A82" s="12" t="s">
        <v>74</v>
      </c>
      <c r="B82" s="18">
        <v>0</v>
      </c>
      <c r="C82" s="17"/>
    </row>
    <row r="83" spans="1:3" x14ac:dyDescent="0.25">
      <c r="A83" s="14" t="s">
        <v>75</v>
      </c>
      <c r="B83" s="17"/>
      <c r="C83" s="17"/>
    </row>
    <row r="84" spans="1:3" x14ac:dyDescent="0.25">
      <c r="A84" s="16" t="s">
        <v>65</v>
      </c>
      <c r="B84" s="34">
        <f>+B11+B17+B27+B37+B53+B63</f>
        <v>217317150</v>
      </c>
      <c r="C84" s="34">
        <f>+C11+C17+C27+C53+C63+C37</f>
        <v>233158333.67000002</v>
      </c>
    </row>
    <row r="97" spans="1:4" ht="15.75" x14ac:dyDescent="0.25">
      <c r="A97" s="53" t="s">
        <v>114</v>
      </c>
      <c r="B97" s="55" t="s">
        <v>106</v>
      </c>
      <c r="C97" s="55"/>
    </row>
    <row r="98" spans="1:4" ht="15.75" x14ac:dyDescent="0.25">
      <c r="A98" s="48"/>
      <c r="B98" s="55"/>
      <c r="C98" s="55"/>
      <c r="D98" s="49"/>
    </row>
    <row r="99" spans="1:4" ht="15.75" x14ac:dyDescent="0.25">
      <c r="A99" s="48"/>
      <c r="B99" s="48"/>
      <c r="C99" s="48"/>
      <c r="D99" s="49"/>
    </row>
    <row r="100" spans="1:4" ht="15.75" x14ac:dyDescent="0.25">
      <c r="A100" s="50" t="s">
        <v>115</v>
      </c>
      <c r="B100" s="56" t="s">
        <v>108</v>
      </c>
      <c r="C100" s="56"/>
      <c r="D100" s="49"/>
    </row>
    <row r="101" spans="1:4" ht="15.75" x14ac:dyDescent="0.25">
      <c r="A101" s="49" t="s">
        <v>117</v>
      </c>
      <c r="B101" s="55" t="s">
        <v>107</v>
      </c>
      <c r="C101" s="55"/>
      <c r="D101" s="55"/>
    </row>
    <row r="103" spans="1:4" ht="26.25" customHeight="1" x14ac:dyDescent="0.25"/>
    <row r="104" spans="1:4" ht="33.75" customHeight="1" x14ac:dyDescent="0.25"/>
  </sheetData>
  <mergeCells count="12">
    <mergeCell ref="A3:C3"/>
    <mergeCell ref="A4:C4"/>
    <mergeCell ref="A5:C5"/>
    <mergeCell ref="A6:C6"/>
    <mergeCell ref="A7:C7"/>
    <mergeCell ref="B98:C98"/>
    <mergeCell ref="B100:C100"/>
    <mergeCell ref="B101:D101"/>
    <mergeCell ref="A8:A9"/>
    <mergeCell ref="B8:B9"/>
    <mergeCell ref="C8:C9"/>
    <mergeCell ref="B97:C97"/>
  </mergeCells>
  <printOptions horizontalCentered="1"/>
  <pageMargins left="0.1" right="0.1" top="0.75" bottom="0.75" header="0.3" footer="0.3"/>
  <pageSetup scale="65" orientation="portrait" r:id="rId1"/>
  <rowBreaks count="1" manualBreakCount="1">
    <brk id="101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5"/>
  <sheetViews>
    <sheetView showGridLines="0" view="pageBreakPreview" zoomScale="70" zoomScaleNormal="70" zoomScaleSheetLayoutView="70" workbookViewId="0">
      <pane ySplit="1" topLeftCell="A2" activePane="bottomLeft" state="frozen"/>
      <selection pane="bottomLeft" activeCell="A6" sqref="A6:K6"/>
    </sheetView>
  </sheetViews>
  <sheetFormatPr baseColWidth="10" defaultColWidth="11.42578125" defaultRowHeight="15" x14ac:dyDescent="0.25"/>
  <cols>
    <col min="1" max="1" width="61.5703125" customWidth="1"/>
    <col min="2" max="2" width="23" customWidth="1"/>
    <col min="3" max="3" width="25.140625" customWidth="1"/>
    <col min="4" max="4" width="19.28515625" customWidth="1"/>
    <col min="5" max="5" width="18.7109375" bestFit="1" customWidth="1"/>
    <col min="6" max="6" width="19.7109375" bestFit="1" customWidth="1"/>
    <col min="7" max="11" width="19.7109375" customWidth="1"/>
    <col min="12" max="12" width="17.7109375" bestFit="1" customWidth="1"/>
  </cols>
  <sheetData>
    <row r="1" spans="1:12" x14ac:dyDescent="0.25">
      <c r="B1" s="71"/>
      <c r="C1" s="71"/>
      <c r="D1" s="71"/>
      <c r="E1" s="71"/>
      <c r="F1" s="71"/>
      <c r="G1" s="31"/>
      <c r="H1" s="32"/>
      <c r="I1" s="42"/>
      <c r="J1" s="51"/>
    </row>
    <row r="2" spans="1:12" ht="28.5" customHeight="1" x14ac:dyDescent="0.25">
      <c r="A2" s="60" t="s">
        <v>94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10"/>
    </row>
    <row r="3" spans="1:12" ht="21" customHeight="1" x14ac:dyDescent="0.25">
      <c r="A3" s="62" t="s">
        <v>99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9"/>
    </row>
    <row r="4" spans="1:12" ht="15.75" x14ac:dyDescent="0.25">
      <c r="A4" s="64">
        <v>2022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8"/>
    </row>
    <row r="5" spans="1:12" ht="15.75" customHeight="1" x14ac:dyDescent="0.25">
      <c r="A5" s="66" t="s">
        <v>91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7"/>
    </row>
    <row r="6" spans="1:12" ht="15.75" customHeight="1" x14ac:dyDescent="0.25">
      <c r="A6" s="66" t="s">
        <v>76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7"/>
    </row>
    <row r="8" spans="1:12" ht="25.5" customHeight="1" x14ac:dyDescent="0.25">
      <c r="A8" s="72" t="s">
        <v>66</v>
      </c>
      <c r="B8" s="73" t="s">
        <v>93</v>
      </c>
      <c r="C8" s="73" t="s">
        <v>92</v>
      </c>
      <c r="D8" s="75" t="s">
        <v>90</v>
      </c>
      <c r="E8" s="76"/>
      <c r="F8" s="76"/>
      <c r="G8" s="76"/>
      <c r="H8" s="76"/>
      <c r="I8" s="76"/>
      <c r="J8" s="76"/>
      <c r="K8" s="77"/>
    </row>
    <row r="9" spans="1:12" ht="18.75" x14ac:dyDescent="0.3">
      <c r="A9" s="72"/>
      <c r="B9" s="74"/>
      <c r="C9" s="74"/>
      <c r="D9" s="21" t="s">
        <v>78</v>
      </c>
      <c r="E9" s="21" t="s">
        <v>79</v>
      </c>
      <c r="F9" s="21" t="s">
        <v>80</v>
      </c>
      <c r="G9" s="21" t="s">
        <v>81</v>
      </c>
      <c r="H9" s="21" t="s">
        <v>82</v>
      </c>
      <c r="I9" s="21" t="s">
        <v>83</v>
      </c>
      <c r="J9" s="21" t="s">
        <v>84</v>
      </c>
      <c r="K9" s="21" t="s">
        <v>77</v>
      </c>
    </row>
    <row r="10" spans="1:12" ht="18.75" x14ac:dyDescent="0.3">
      <c r="A10" s="40" t="s">
        <v>0</v>
      </c>
      <c r="B10" s="19"/>
      <c r="C10" s="22"/>
      <c r="D10" s="22"/>
      <c r="E10" s="22"/>
      <c r="F10" s="22"/>
      <c r="G10" s="22"/>
      <c r="H10" s="22"/>
      <c r="I10" s="22"/>
      <c r="J10" s="22"/>
      <c r="K10" s="39"/>
    </row>
    <row r="11" spans="1:12" ht="18.75" x14ac:dyDescent="0.3">
      <c r="A11" s="24" t="s">
        <v>1</v>
      </c>
      <c r="B11" s="23">
        <v>116012210</v>
      </c>
      <c r="C11" s="23">
        <f>+C12+C13+C14+C15+C16</f>
        <v>25560952</v>
      </c>
      <c r="D11" s="23">
        <f t="shared" ref="D11" si="0">+D12+D13+D16</f>
        <v>6399833.3200000003</v>
      </c>
      <c r="E11" s="23">
        <f t="shared" ref="E11" si="1">+E12+E13+E16</f>
        <v>8454817.7599999998</v>
      </c>
      <c r="F11" s="23">
        <f t="shared" ref="F11:J11" si="2">+F12+F13+F16</f>
        <v>7463064.4500000002</v>
      </c>
      <c r="G11" s="23">
        <f t="shared" si="2"/>
        <v>11162028.350000001</v>
      </c>
      <c r="H11" s="23">
        <f t="shared" si="2"/>
        <v>8410544.7899999991</v>
      </c>
      <c r="I11" s="23">
        <f t="shared" si="2"/>
        <v>8043475.3200000003</v>
      </c>
      <c r="J11" s="23">
        <f t="shared" si="2"/>
        <v>7839836.54</v>
      </c>
      <c r="K11" s="23">
        <f>+D11+E11+F11+G11+H11+I11+J11</f>
        <v>57773600.530000001</v>
      </c>
    </row>
    <row r="12" spans="1:12" ht="18.75" x14ac:dyDescent="0.3">
      <c r="A12" s="25" t="s">
        <v>2</v>
      </c>
      <c r="B12" s="17">
        <v>80416785</v>
      </c>
      <c r="C12" s="17">
        <v>6341002</v>
      </c>
      <c r="D12" s="26">
        <v>5203313.34</v>
      </c>
      <c r="E12" s="26">
        <v>6117833.3499999996</v>
      </c>
      <c r="F12" s="26">
        <v>5647987.0899999999</v>
      </c>
      <c r="G12" s="26">
        <f>+'P3 Ejecutado-Devengado'!P10</f>
        <v>5622223.5300000003</v>
      </c>
      <c r="H12" s="26">
        <v>6043708.5</v>
      </c>
      <c r="I12" s="17">
        <v>6076966.6699999999</v>
      </c>
      <c r="J12" s="17">
        <v>5910700</v>
      </c>
      <c r="K12" s="20"/>
    </row>
    <row r="13" spans="1:12" ht="18.75" x14ac:dyDescent="0.3">
      <c r="A13" s="25" t="s">
        <v>3</v>
      </c>
      <c r="B13" s="17">
        <v>26434000</v>
      </c>
      <c r="C13" s="17">
        <v>17336000</v>
      </c>
      <c r="D13" s="26">
        <v>425000</v>
      </c>
      <c r="E13" s="27">
        <v>1443000</v>
      </c>
      <c r="F13" s="27">
        <v>1004000</v>
      </c>
      <c r="G13" s="27">
        <f>+'P3 Ejecutado-Devengado'!P11</f>
        <v>4735300</v>
      </c>
      <c r="H13" s="27">
        <v>1507800</v>
      </c>
      <c r="I13" s="17">
        <v>1067000</v>
      </c>
      <c r="J13" s="17">
        <v>1053666.67</v>
      </c>
      <c r="K13" s="20"/>
    </row>
    <row r="14" spans="1:12" ht="18.75" x14ac:dyDescent="0.3">
      <c r="A14" s="25" t="s">
        <v>4</v>
      </c>
      <c r="B14" s="17">
        <v>486000</v>
      </c>
      <c r="C14" s="17"/>
      <c r="D14" s="20"/>
      <c r="E14" s="20"/>
      <c r="F14" s="20"/>
      <c r="G14" s="20"/>
      <c r="H14" s="20"/>
      <c r="I14" s="11"/>
      <c r="J14" s="11"/>
      <c r="K14" s="20"/>
    </row>
    <row r="15" spans="1:12" ht="18.75" x14ac:dyDescent="0.3">
      <c r="A15" s="25" t="s">
        <v>5</v>
      </c>
      <c r="B15" s="17">
        <v>150000</v>
      </c>
      <c r="C15" s="17"/>
      <c r="D15" s="20"/>
      <c r="E15" s="20"/>
      <c r="F15" s="20"/>
      <c r="G15" s="20"/>
      <c r="H15" s="20"/>
      <c r="I15" s="11"/>
      <c r="J15" s="11"/>
      <c r="K15" s="20"/>
    </row>
    <row r="16" spans="1:12" ht="18.75" x14ac:dyDescent="0.3">
      <c r="A16" s="25" t="s">
        <v>6</v>
      </c>
      <c r="B16" s="17">
        <v>8525425</v>
      </c>
      <c r="C16" s="17">
        <v>1883950</v>
      </c>
      <c r="D16" s="26">
        <v>771519.98</v>
      </c>
      <c r="E16" s="27">
        <v>893984.41</v>
      </c>
      <c r="F16" s="27">
        <v>811077.36</v>
      </c>
      <c r="G16" s="27">
        <f>+'P3 Ejecutado-Devengado'!P14</f>
        <v>804504.82</v>
      </c>
      <c r="H16" s="27">
        <v>859036.29</v>
      </c>
      <c r="I16" s="17">
        <v>899508.65</v>
      </c>
      <c r="J16" s="17">
        <v>875469.87</v>
      </c>
      <c r="K16" s="20"/>
    </row>
    <row r="17" spans="1:11" ht="18.75" x14ac:dyDescent="0.3">
      <c r="A17" s="24" t="s">
        <v>7</v>
      </c>
      <c r="B17" s="23">
        <v>68753902</v>
      </c>
      <c r="C17" s="23">
        <f>+C18+C19+C20+C21+C22+C23+C24+C25+C26</f>
        <v>94233048</v>
      </c>
      <c r="D17" s="23">
        <f t="shared" ref="D17" si="3">+D18+D25</f>
        <v>143549.54</v>
      </c>
      <c r="E17" s="23">
        <f>+E18+E22+E23+E25</f>
        <v>1348285.76</v>
      </c>
      <c r="F17" s="23">
        <f>+F18+F19+F22+F23+F24+F25+F26</f>
        <v>8805506.3599999994</v>
      </c>
      <c r="G17" s="23">
        <f>+G18+G19+G22+G23+G24+G25+G26</f>
        <v>2046694.43</v>
      </c>
      <c r="H17" s="23">
        <f>+H18+H19+H22+H23+H24+H25+H26</f>
        <v>2399728.52</v>
      </c>
      <c r="I17" s="23">
        <f>+I18+I19+I22+I23+I24+I25+I26</f>
        <v>1968269.17</v>
      </c>
      <c r="J17" s="23">
        <f>SUM(J18:J26)</f>
        <v>4465735.62</v>
      </c>
      <c r="K17" s="23">
        <f>+D17+E17+F17+G17+H17+I17+J17</f>
        <v>21177769.399999999</v>
      </c>
    </row>
    <row r="18" spans="1:11" ht="18.75" x14ac:dyDescent="0.3">
      <c r="A18" s="25" t="s">
        <v>8</v>
      </c>
      <c r="B18" s="17">
        <v>4559360</v>
      </c>
      <c r="C18" s="17">
        <v>2074000</v>
      </c>
      <c r="D18" s="26">
        <v>137549.54</v>
      </c>
      <c r="E18" s="27">
        <v>422637.15</v>
      </c>
      <c r="F18" s="27">
        <v>418073.24</v>
      </c>
      <c r="G18" s="27">
        <f>+'P3 Ejecutado-Devengado'!P16</f>
        <v>596782.11</v>
      </c>
      <c r="H18" s="27">
        <v>281755.87</v>
      </c>
      <c r="I18" s="17">
        <v>421273.58</v>
      </c>
      <c r="J18" s="17">
        <v>446003.54</v>
      </c>
      <c r="K18" s="20"/>
    </row>
    <row r="19" spans="1:11" ht="37.5" x14ac:dyDescent="0.3">
      <c r="A19" s="25" t="s">
        <v>9</v>
      </c>
      <c r="B19" s="17">
        <v>4759649</v>
      </c>
      <c r="C19" s="17">
        <v>14000</v>
      </c>
      <c r="D19" s="20"/>
      <c r="E19" s="20"/>
      <c r="F19" s="27">
        <v>13688</v>
      </c>
      <c r="G19" s="27"/>
      <c r="H19" s="27"/>
      <c r="I19" s="17"/>
      <c r="J19" s="17">
        <v>165200</v>
      </c>
      <c r="K19" s="20"/>
    </row>
    <row r="20" spans="1:11" ht="18.75" x14ac:dyDescent="0.3">
      <c r="A20" s="25" t="s">
        <v>10</v>
      </c>
      <c r="B20" s="17">
        <v>901280</v>
      </c>
      <c r="C20" s="17"/>
      <c r="D20" s="20"/>
      <c r="E20" s="20"/>
      <c r="F20" s="20"/>
      <c r="G20" s="20"/>
      <c r="H20" s="20"/>
      <c r="I20" s="17"/>
      <c r="J20" s="17">
        <v>176676.06</v>
      </c>
      <c r="K20" s="20"/>
    </row>
    <row r="21" spans="1:11" ht="18.75" x14ac:dyDescent="0.3">
      <c r="A21" s="25" t="s">
        <v>11</v>
      </c>
      <c r="B21" s="17">
        <v>9128212</v>
      </c>
      <c r="C21" s="17">
        <v>10000000</v>
      </c>
      <c r="D21" s="20"/>
      <c r="E21" s="20"/>
      <c r="F21" s="27">
        <v>0</v>
      </c>
      <c r="G21" s="27"/>
      <c r="H21" s="27"/>
      <c r="I21" s="17"/>
      <c r="J21" s="17">
        <v>65928</v>
      </c>
      <c r="K21" s="20"/>
    </row>
    <row r="22" spans="1:11" ht="18.75" x14ac:dyDescent="0.3">
      <c r="A22" s="25" t="s">
        <v>12</v>
      </c>
      <c r="B22" s="17">
        <v>17756055</v>
      </c>
      <c r="C22" s="17">
        <v>45716000</v>
      </c>
      <c r="D22" s="20"/>
      <c r="E22" s="27">
        <v>41300</v>
      </c>
      <c r="F22" s="27">
        <v>562015.12</v>
      </c>
      <c r="G22" s="27">
        <f>+'P3 Ejecutado-Devengado'!P20</f>
        <v>1030979.66</v>
      </c>
      <c r="H22" s="27">
        <v>1362722.81</v>
      </c>
      <c r="I22" s="17">
        <v>860221.41</v>
      </c>
      <c r="J22" s="17">
        <v>189174.66</v>
      </c>
      <c r="K22" s="20"/>
    </row>
    <row r="23" spans="1:11" ht="18.75" x14ac:dyDescent="0.3">
      <c r="A23" s="25" t="s">
        <v>13</v>
      </c>
      <c r="B23" s="17">
        <v>2655093</v>
      </c>
      <c r="C23" s="44">
        <v>1905000</v>
      </c>
      <c r="D23" s="20"/>
      <c r="E23" s="27">
        <v>858398.61</v>
      </c>
      <c r="F23" s="27">
        <v>307858.09000000003</v>
      </c>
      <c r="G23" s="27">
        <f>+'P3 Ejecutado-Devengado'!P21</f>
        <v>301857.15999999997</v>
      </c>
      <c r="H23" s="27">
        <v>317508.07</v>
      </c>
      <c r="I23" s="17">
        <v>344510.18</v>
      </c>
      <c r="J23" s="17">
        <v>347668.06</v>
      </c>
      <c r="K23" s="20"/>
    </row>
    <row r="24" spans="1:11" ht="39" customHeight="1" x14ac:dyDescent="0.3">
      <c r="A24" s="25" t="s">
        <v>14</v>
      </c>
      <c r="B24" s="17">
        <v>3030816</v>
      </c>
      <c r="C24" s="44">
        <v>575000</v>
      </c>
      <c r="D24" s="20"/>
      <c r="E24" s="20"/>
      <c r="F24" s="27">
        <v>113553.77</v>
      </c>
      <c r="G24" s="27">
        <f>+'P3 Ejecutado-Devengado'!P22</f>
        <v>3215.5</v>
      </c>
      <c r="H24" s="27">
        <v>24721.5</v>
      </c>
      <c r="I24" s="17"/>
      <c r="J24" s="17">
        <v>3722.9</v>
      </c>
      <c r="K24" s="20"/>
    </row>
    <row r="25" spans="1:11" ht="37.5" x14ac:dyDescent="0.3">
      <c r="A25" s="25" t="s">
        <v>15</v>
      </c>
      <c r="B25" s="17">
        <v>24660437</v>
      </c>
      <c r="C25" s="44">
        <v>28575048</v>
      </c>
      <c r="D25" s="26">
        <v>6000</v>
      </c>
      <c r="E25" s="27">
        <v>25950</v>
      </c>
      <c r="F25" s="27">
        <v>7379818.1399999997</v>
      </c>
      <c r="G25" s="27">
        <f>+'P3 Ejecutado-Devengado'!P23</f>
        <v>60614</v>
      </c>
      <c r="H25" s="27">
        <v>292182.46999999997</v>
      </c>
      <c r="I25" s="17">
        <v>156510</v>
      </c>
      <c r="J25" s="17">
        <v>2095814.34</v>
      </c>
      <c r="K25" s="20"/>
    </row>
    <row r="26" spans="1:11" ht="18.75" x14ac:dyDescent="0.3">
      <c r="A26" s="25" t="s">
        <v>16</v>
      </c>
      <c r="B26" s="17">
        <v>1303000</v>
      </c>
      <c r="C26" s="44">
        <v>5374000</v>
      </c>
      <c r="D26" s="20"/>
      <c r="E26" s="20"/>
      <c r="F26" s="27">
        <v>10500</v>
      </c>
      <c r="G26" s="27">
        <f>+'P3 Ejecutado-Devengado'!P24</f>
        <v>53246</v>
      </c>
      <c r="H26" s="27">
        <v>120837.8</v>
      </c>
      <c r="I26" s="17">
        <v>185754</v>
      </c>
      <c r="J26" s="17">
        <v>975548.06</v>
      </c>
      <c r="K26" s="20"/>
    </row>
    <row r="27" spans="1:11" ht="18.75" x14ac:dyDescent="0.3">
      <c r="A27" s="24" t="s">
        <v>17</v>
      </c>
      <c r="B27" s="23">
        <v>13186048</v>
      </c>
      <c r="C27" s="45">
        <f>+C28+C29+C30+C31+C32+C33+C34+C36</f>
        <v>8941333.6699999999</v>
      </c>
      <c r="D27" s="23">
        <f t="shared" ref="D27:E27" si="4">+D34</f>
        <v>190350</v>
      </c>
      <c r="E27" s="23">
        <f t="shared" si="4"/>
        <v>229200</v>
      </c>
      <c r="F27" s="23">
        <f>+F28+F30+F34+F36</f>
        <v>2880575.6</v>
      </c>
      <c r="G27" s="23">
        <f>+G28+G30+G34+G36</f>
        <v>238700</v>
      </c>
      <c r="H27" s="23">
        <f>+H28+H30+H34+H36+H29</f>
        <v>578127.92000000004</v>
      </c>
      <c r="I27" s="23">
        <f>+I28+I30+I34+I36+I29</f>
        <v>883857.61</v>
      </c>
      <c r="J27" s="23">
        <f>SUM(J28:J36)</f>
        <v>1000390.8699999999</v>
      </c>
      <c r="K27" s="23">
        <f>+D27+E27+F27+G27+H27+I27+J27</f>
        <v>6001202</v>
      </c>
    </row>
    <row r="28" spans="1:11" ht="18.75" x14ac:dyDescent="0.3">
      <c r="A28" s="25" t="s">
        <v>18</v>
      </c>
      <c r="B28" s="17">
        <v>519200</v>
      </c>
      <c r="C28" s="44">
        <v>99000</v>
      </c>
      <c r="D28" s="20"/>
      <c r="E28" s="20"/>
      <c r="F28" s="27">
        <v>15900</v>
      </c>
      <c r="G28" s="27">
        <f>+'P3 Ejecutado-Devengado'!P26</f>
        <v>0</v>
      </c>
      <c r="H28" s="27">
        <v>42657.21</v>
      </c>
      <c r="I28" s="17"/>
      <c r="J28" s="17">
        <v>20400</v>
      </c>
      <c r="K28" s="20"/>
    </row>
    <row r="29" spans="1:11" ht="18.75" x14ac:dyDescent="0.3">
      <c r="A29" s="25" t="s">
        <v>19</v>
      </c>
      <c r="B29" s="17">
        <v>3636342</v>
      </c>
      <c r="C29" s="44">
        <v>-2655000</v>
      </c>
      <c r="D29" s="20"/>
      <c r="E29" s="20"/>
      <c r="F29" s="27">
        <v>0</v>
      </c>
      <c r="G29" s="27"/>
      <c r="H29" s="27">
        <v>30680</v>
      </c>
      <c r="I29" s="17">
        <v>430522.41</v>
      </c>
      <c r="J29" s="17">
        <v>136644</v>
      </c>
      <c r="K29" s="20"/>
    </row>
    <row r="30" spans="1:11" ht="18.75" x14ac:dyDescent="0.3">
      <c r="A30" s="25" t="s">
        <v>20</v>
      </c>
      <c r="B30" s="17">
        <v>775357</v>
      </c>
      <c r="C30" s="44">
        <v>242000</v>
      </c>
      <c r="D30" s="20"/>
      <c r="E30" s="20"/>
      <c r="F30" s="27">
        <v>240956</v>
      </c>
      <c r="G30" s="27"/>
      <c r="H30" s="27">
        <v>108740.07</v>
      </c>
      <c r="I30" s="17"/>
      <c r="J30" s="17">
        <v>90049.1</v>
      </c>
      <c r="K30" s="20"/>
    </row>
    <row r="31" spans="1:11" ht="18.75" x14ac:dyDescent="0.3">
      <c r="A31" s="25" t="s">
        <v>21</v>
      </c>
      <c r="B31" s="17">
        <v>164494</v>
      </c>
      <c r="C31" s="44"/>
      <c r="D31" s="20"/>
      <c r="E31" s="20"/>
      <c r="F31" s="27"/>
      <c r="G31" s="27"/>
      <c r="H31" s="27"/>
      <c r="I31" s="17"/>
      <c r="J31" s="17">
        <v>78273.38</v>
      </c>
      <c r="K31" s="20"/>
    </row>
    <row r="32" spans="1:11" ht="18.75" x14ac:dyDescent="0.3">
      <c r="A32" s="25" t="s">
        <v>22</v>
      </c>
      <c r="B32" s="17">
        <v>24318</v>
      </c>
      <c r="C32" s="44">
        <v>110000</v>
      </c>
      <c r="D32" s="20"/>
      <c r="E32" s="20"/>
      <c r="F32" s="27">
        <v>0</v>
      </c>
      <c r="G32" s="27"/>
      <c r="H32" s="27"/>
      <c r="I32" s="17"/>
      <c r="J32" s="17">
        <v>42276.1</v>
      </c>
      <c r="K32" s="20"/>
    </row>
    <row r="33" spans="1:11" ht="37.5" x14ac:dyDescent="0.3">
      <c r="A33" s="25" t="s">
        <v>23</v>
      </c>
      <c r="B33" s="17">
        <v>10629</v>
      </c>
      <c r="C33" s="44">
        <v>100000</v>
      </c>
      <c r="D33" s="20"/>
      <c r="E33" s="20"/>
      <c r="F33" s="27">
        <v>0</v>
      </c>
      <c r="G33" s="27"/>
      <c r="H33" s="27"/>
      <c r="I33" s="17"/>
      <c r="J33" s="17"/>
      <c r="K33" s="20"/>
    </row>
    <row r="34" spans="1:11" ht="37.5" x14ac:dyDescent="0.3">
      <c r="A34" s="25" t="s">
        <v>24</v>
      </c>
      <c r="B34" s="17">
        <v>3584600</v>
      </c>
      <c r="C34" s="44"/>
      <c r="D34" s="26">
        <v>190350</v>
      </c>
      <c r="E34" s="27">
        <v>229200</v>
      </c>
      <c r="F34" s="27">
        <v>240200</v>
      </c>
      <c r="G34" s="27">
        <f>+'P3 Ejecutado-Devengado'!P32</f>
        <v>238700</v>
      </c>
      <c r="H34" s="27">
        <v>249157.37</v>
      </c>
      <c r="I34" s="17">
        <v>267200</v>
      </c>
      <c r="J34" s="17">
        <v>250700</v>
      </c>
      <c r="K34" s="20"/>
    </row>
    <row r="35" spans="1:11" ht="37.5" x14ac:dyDescent="0.3">
      <c r="A35" s="25" t="s">
        <v>25</v>
      </c>
      <c r="B35" s="17"/>
      <c r="C35" s="46"/>
      <c r="D35" s="20"/>
      <c r="E35" s="20"/>
      <c r="F35" s="27"/>
      <c r="G35" s="27"/>
      <c r="H35" s="27"/>
      <c r="I35" s="17"/>
      <c r="J35" s="17"/>
      <c r="K35" s="20"/>
    </row>
    <row r="36" spans="1:11" ht="18.75" x14ac:dyDescent="0.3">
      <c r="A36" s="25" t="s">
        <v>26</v>
      </c>
      <c r="B36" s="17">
        <v>4471108</v>
      </c>
      <c r="C36" s="44">
        <v>11045333.67</v>
      </c>
      <c r="D36" s="20"/>
      <c r="E36" s="20"/>
      <c r="F36" s="27">
        <v>2383519.6</v>
      </c>
      <c r="G36" s="27"/>
      <c r="H36" s="27">
        <v>146893.26999999999</v>
      </c>
      <c r="I36" s="17">
        <v>186135.2</v>
      </c>
      <c r="J36" s="17">
        <v>382048.29</v>
      </c>
      <c r="K36" s="20"/>
    </row>
    <row r="37" spans="1:11" ht="18.75" x14ac:dyDescent="0.3">
      <c r="A37" s="24" t="s">
        <v>27</v>
      </c>
      <c r="B37" s="23">
        <v>4053617</v>
      </c>
      <c r="C37" s="45">
        <f>+C38+C44</f>
        <v>400000</v>
      </c>
      <c r="D37" s="23">
        <v>0</v>
      </c>
      <c r="E37" s="23">
        <v>0</v>
      </c>
      <c r="F37" s="23">
        <f>+F44</f>
        <v>303082.48</v>
      </c>
      <c r="G37" s="23">
        <f>+G44</f>
        <v>318724.18</v>
      </c>
      <c r="H37" s="23">
        <f>+H44</f>
        <v>176573.41</v>
      </c>
      <c r="I37" s="23">
        <f>+I44</f>
        <v>0</v>
      </c>
      <c r="J37" s="23">
        <f>+J44</f>
        <v>489635.45</v>
      </c>
      <c r="K37" s="23">
        <f>+F37+G37+H37+J37</f>
        <v>1288015.52</v>
      </c>
    </row>
    <row r="38" spans="1:11" ht="37.5" x14ac:dyDescent="0.3">
      <c r="A38" s="25" t="s">
        <v>28</v>
      </c>
      <c r="C38" s="44">
        <v>400000</v>
      </c>
      <c r="D38" s="20"/>
      <c r="E38" s="20"/>
      <c r="F38" s="27">
        <v>0</v>
      </c>
      <c r="G38" s="27"/>
      <c r="H38" s="27"/>
      <c r="I38" s="27"/>
      <c r="J38" s="27"/>
      <c r="K38" s="20"/>
    </row>
    <row r="39" spans="1:11" ht="37.5" x14ac:dyDescent="0.3">
      <c r="A39" s="25" t="s">
        <v>29</v>
      </c>
      <c r="B39" s="17"/>
      <c r="C39" s="26"/>
      <c r="D39" s="20"/>
      <c r="E39" s="20"/>
      <c r="F39" s="27"/>
      <c r="G39" s="27"/>
      <c r="H39" s="27"/>
      <c r="I39" s="27"/>
      <c r="J39" s="27"/>
      <c r="K39" s="20"/>
    </row>
    <row r="40" spans="1:11" ht="37.5" x14ac:dyDescent="0.3">
      <c r="A40" s="25" t="s">
        <v>30</v>
      </c>
      <c r="B40" s="17"/>
      <c r="C40" s="26"/>
      <c r="D40" s="20"/>
      <c r="E40" s="20"/>
      <c r="F40" s="27"/>
      <c r="G40" s="27"/>
      <c r="H40" s="27"/>
      <c r="I40" s="27"/>
      <c r="J40" s="27"/>
      <c r="K40" s="20"/>
    </row>
    <row r="41" spans="1:11" ht="37.5" x14ac:dyDescent="0.3">
      <c r="A41" s="25" t="s">
        <v>31</v>
      </c>
      <c r="B41" s="17"/>
      <c r="C41" s="26"/>
      <c r="D41" s="20"/>
      <c r="E41" s="20"/>
      <c r="F41" s="27"/>
      <c r="G41" s="27"/>
      <c r="H41" s="27"/>
      <c r="I41" s="27"/>
      <c r="J41" s="27"/>
      <c r="K41" s="20"/>
    </row>
    <row r="42" spans="1:11" ht="37.5" x14ac:dyDescent="0.3">
      <c r="A42" s="25" t="s">
        <v>32</v>
      </c>
      <c r="B42" s="17"/>
      <c r="C42" s="26"/>
      <c r="D42" s="20"/>
      <c r="E42" s="20"/>
      <c r="F42" s="27"/>
      <c r="G42" s="27"/>
      <c r="H42" s="27"/>
      <c r="I42" s="27"/>
      <c r="J42" s="27"/>
      <c r="K42" s="20"/>
    </row>
    <row r="43" spans="1:11" ht="18.75" x14ac:dyDescent="0.3">
      <c r="A43" s="25" t="s">
        <v>33</v>
      </c>
      <c r="B43" s="17"/>
      <c r="C43" s="26"/>
      <c r="D43" s="20"/>
      <c r="E43" s="20"/>
      <c r="F43" s="27"/>
      <c r="G43" s="27"/>
      <c r="H43" s="27"/>
      <c r="I43" s="27"/>
      <c r="J43" s="27"/>
      <c r="K43" s="20"/>
    </row>
    <row r="44" spans="1:11" ht="37.5" x14ac:dyDescent="0.3">
      <c r="A44" s="25" t="s">
        <v>34</v>
      </c>
      <c r="B44" s="17">
        <v>4053617</v>
      </c>
      <c r="C44" s="17"/>
      <c r="D44" s="20"/>
      <c r="E44" s="20"/>
      <c r="F44" s="27">
        <v>303082.48</v>
      </c>
      <c r="G44" s="27">
        <f>+'P3 Ejecutado-Devengado'!P42</f>
        <v>318724.18</v>
      </c>
      <c r="H44" s="27">
        <v>176573.41</v>
      </c>
      <c r="I44" s="27"/>
      <c r="J44" s="27">
        <v>489635.45</v>
      </c>
      <c r="K44" s="20"/>
    </row>
    <row r="45" spans="1:11" ht="37.5" x14ac:dyDescent="0.3">
      <c r="A45" s="25" t="s">
        <v>35</v>
      </c>
      <c r="B45" s="17"/>
      <c r="C45" s="26"/>
      <c r="D45" s="20"/>
      <c r="E45" s="20"/>
      <c r="F45" s="20"/>
      <c r="G45" s="20"/>
      <c r="H45" s="20"/>
      <c r="I45" s="20"/>
      <c r="J45" s="20"/>
      <c r="K45" s="20"/>
    </row>
    <row r="46" spans="1:11" ht="18.75" x14ac:dyDescent="0.3">
      <c r="A46" s="24" t="s">
        <v>36</v>
      </c>
      <c r="B46" s="23">
        <v>0</v>
      </c>
      <c r="C46" s="23"/>
      <c r="D46" s="20"/>
      <c r="E46" s="20"/>
      <c r="F46" s="27">
        <v>0</v>
      </c>
      <c r="G46" s="27">
        <v>0</v>
      </c>
      <c r="H46" s="27">
        <v>0</v>
      </c>
      <c r="I46" s="27"/>
      <c r="J46" s="27"/>
      <c r="K46" s="20"/>
    </row>
    <row r="47" spans="1:11" ht="37.5" x14ac:dyDescent="0.3">
      <c r="A47" s="25" t="s">
        <v>37</v>
      </c>
      <c r="B47" s="26"/>
      <c r="C47" s="26"/>
      <c r="D47" s="20"/>
      <c r="E47" s="20"/>
      <c r="F47" s="20"/>
      <c r="G47" s="20"/>
      <c r="H47" s="20"/>
      <c r="I47" s="20"/>
      <c r="J47" s="20"/>
      <c r="K47" s="20"/>
    </row>
    <row r="48" spans="1:11" ht="37.5" x14ac:dyDescent="0.3">
      <c r="A48" s="25" t="s">
        <v>38</v>
      </c>
      <c r="B48" s="26"/>
      <c r="C48" s="26"/>
      <c r="D48" s="20"/>
      <c r="E48" s="20"/>
      <c r="F48" s="20"/>
      <c r="G48" s="20"/>
      <c r="H48" s="20"/>
      <c r="I48" s="20"/>
      <c r="J48" s="20"/>
      <c r="K48" s="20"/>
    </row>
    <row r="49" spans="1:11" ht="37.5" x14ac:dyDescent="0.3">
      <c r="A49" s="25" t="s">
        <v>39</v>
      </c>
      <c r="B49" s="26"/>
      <c r="C49" s="26"/>
      <c r="D49" s="20"/>
      <c r="E49" s="20"/>
      <c r="F49" s="20"/>
      <c r="G49" s="20"/>
      <c r="H49" s="20"/>
      <c r="I49" s="20"/>
      <c r="J49" s="20"/>
      <c r="K49" s="20"/>
    </row>
    <row r="50" spans="1:11" ht="37.5" x14ac:dyDescent="0.3">
      <c r="A50" s="25" t="s">
        <v>40</v>
      </c>
      <c r="B50" s="26"/>
      <c r="C50" s="26"/>
      <c r="D50" s="20"/>
      <c r="E50" s="20"/>
      <c r="F50" s="20"/>
      <c r="G50" s="20"/>
      <c r="H50" s="20"/>
      <c r="I50" s="20"/>
      <c r="J50" s="20"/>
      <c r="K50" s="20"/>
    </row>
    <row r="51" spans="1:11" ht="37.5" x14ac:dyDescent="0.3">
      <c r="A51" s="25" t="s">
        <v>41</v>
      </c>
      <c r="B51" s="26"/>
      <c r="C51" s="26"/>
      <c r="D51" s="20"/>
      <c r="E51" s="20"/>
      <c r="F51" s="20"/>
      <c r="G51" s="20"/>
      <c r="H51" s="20"/>
      <c r="I51" s="20"/>
      <c r="J51" s="20"/>
      <c r="K51" s="20"/>
    </row>
    <row r="52" spans="1:11" ht="37.5" x14ac:dyDescent="0.3">
      <c r="A52" s="25" t="s">
        <v>42</v>
      </c>
      <c r="B52" s="26"/>
      <c r="C52" s="26"/>
      <c r="D52" s="20"/>
      <c r="E52" s="20"/>
      <c r="F52" s="20"/>
      <c r="G52" s="20"/>
      <c r="H52" s="20"/>
      <c r="I52" s="20"/>
      <c r="J52" s="20"/>
      <c r="K52" s="20"/>
    </row>
    <row r="53" spans="1:11" ht="18.75" x14ac:dyDescent="0.3">
      <c r="A53" s="24" t="s">
        <v>43</v>
      </c>
      <c r="B53" s="23">
        <v>15311373</v>
      </c>
      <c r="C53" s="23">
        <f>+C54+C55+C58+C59+C61</f>
        <v>56423000</v>
      </c>
      <c r="D53" s="20"/>
      <c r="E53" s="20"/>
      <c r="F53" s="27">
        <v>0</v>
      </c>
      <c r="G53" s="27">
        <v>0</v>
      </c>
      <c r="H53" s="33">
        <f>+H58</f>
        <v>100848.41</v>
      </c>
      <c r="I53" s="33">
        <f>+I58</f>
        <v>0</v>
      </c>
      <c r="J53" s="33">
        <f>+J54</f>
        <v>65231.19</v>
      </c>
      <c r="K53" s="30">
        <f>+H53+J53</f>
        <v>166079.6</v>
      </c>
    </row>
    <row r="54" spans="1:11" ht="18.75" x14ac:dyDescent="0.3">
      <c r="A54" s="25" t="s">
        <v>44</v>
      </c>
      <c r="B54" s="17">
        <v>10337513</v>
      </c>
      <c r="C54" s="17">
        <v>41300000</v>
      </c>
      <c r="D54" s="20"/>
      <c r="E54" s="20"/>
      <c r="F54" s="27">
        <v>0</v>
      </c>
      <c r="G54" s="27"/>
      <c r="H54" s="27"/>
      <c r="I54" s="27"/>
      <c r="J54" s="27">
        <v>65231.19</v>
      </c>
      <c r="K54" s="20"/>
    </row>
    <row r="55" spans="1:11" ht="37.5" x14ac:dyDescent="0.3">
      <c r="A55" s="25" t="s">
        <v>45</v>
      </c>
      <c r="B55" s="17">
        <v>368160</v>
      </c>
      <c r="C55" s="17">
        <v>4100000</v>
      </c>
      <c r="D55" s="20"/>
      <c r="E55" s="20"/>
      <c r="F55" s="27">
        <v>0</v>
      </c>
      <c r="G55" s="27"/>
      <c r="H55" s="27"/>
      <c r="I55" s="27"/>
      <c r="J55" s="27"/>
      <c r="K55" s="20"/>
    </row>
    <row r="56" spans="1:11" ht="37.5" x14ac:dyDescent="0.3">
      <c r="A56" s="25" t="s">
        <v>46</v>
      </c>
      <c r="B56" s="17"/>
      <c r="C56" s="26"/>
      <c r="D56" s="20"/>
      <c r="E56" s="20"/>
      <c r="F56" s="27"/>
      <c r="G56" s="27"/>
      <c r="H56" s="27"/>
      <c r="I56" s="27"/>
      <c r="J56" s="27"/>
      <c r="K56" s="20"/>
    </row>
    <row r="57" spans="1:11" ht="37.5" x14ac:dyDescent="0.3">
      <c r="A57" s="25" t="s">
        <v>47</v>
      </c>
      <c r="B57" s="17"/>
      <c r="C57" s="26"/>
      <c r="D57" s="20"/>
      <c r="E57" s="20"/>
      <c r="F57" s="27"/>
      <c r="G57" s="27"/>
      <c r="H57" s="27"/>
      <c r="I57" s="27"/>
      <c r="J57" s="27"/>
      <c r="K57" s="20"/>
    </row>
    <row r="58" spans="1:11" ht="37.5" x14ac:dyDescent="0.3">
      <c r="A58" s="25" t="s">
        <v>48</v>
      </c>
      <c r="B58" s="17">
        <v>4155700</v>
      </c>
      <c r="C58" s="17">
        <v>7829000</v>
      </c>
      <c r="D58" s="20"/>
      <c r="E58" s="20"/>
      <c r="F58" s="27">
        <v>0</v>
      </c>
      <c r="G58" s="27"/>
      <c r="H58" s="27">
        <v>100848.41</v>
      </c>
      <c r="I58" s="27"/>
      <c r="J58" s="27"/>
      <c r="K58" s="20"/>
    </row>
    <row r="59" spans="1:11" ht="18.75" x14ac:dyDescent="0.3">
      <c r="A59" s="25" t="s">
        <v>49</v>
      </c>
      <c r="B59" s="17">
        <v>400000</v>
      </c>
      <c r="C59" s="17">
        <v>2955000</v>
      </c>
      <c r="D59" s="20"/>
      <c r="E59" s="20"/>
      <c r="F59" s="27">
        <v>0</v>
      </c>
      <c r="G59" s="27"/>
      <c r="H59" s="27"/>
      <c r="I59" s="27"/>
      <c r="J59" s="27"/>
      <c r="K59" s="20"/>
    </row>
    <row r="60" spans="1:11" ht="18.75" x14ac:dyDescent="0.3">
      <c r="A60" s="25" t="s">
        <v>50</v>
      </c>
      <c r="B60" s="17"/>
      <c r="C60" s="26"/>
      <c r="D60" s="20"/>
      <c r="E60" s="20"/>
      <c r="F60" s="27"/>
      <c r="G60" s="27"/>
      <c r="H60" s="27"/>
      <c r="I60" s="27"/>
      <c r="J60" s="27"/>
      <c r="K60" s="20"/>
    </row>
    <row r="61" spans="1:11" ht="18.75" x14ac:dyDescent="0.3">
      <c r="A61" s="25" t="s">
        <v>51</v>
      </c>
      <c r="B61" s="17">
        <v>50000</v>
      </c>
      <c r="C61" s="17">
        <v>239000</v>
      </c>
      <c r="D61" s="20"/>
      <c r="E61" s="20"/>
      <c r="F61" s="27"/>
      <c r="G61" s="27"/>
      <c r="H61" s="27"/>
      <c r="I61" s="27"/>
      <c r="J61" s="27"/>
      <c r="K61" s="20"/>
    </row>
    <row r="62" spans="1:11" ht="37.5" x14ac:dyDescent="0.3">
      <c r="A62" s="25" t="s">
        <v>52</v>
      </c>
      <c r="B62" s="17"/>
      <c r="C62" s="26"/>
      <c r="D62" s="20"/>
      <c r="E62" s="20"/>
      <c r="F62" s="27"/>
      <c r="G62" s="27"/>
      <c r="H62" s="27"/>
      <c r="I62" s="27"/>
      <c r="J62" s="27"/>
      <c r="K62" s="20"/>
    </row>
    <row r="63" spans="1:11" ht="18.75" x14ac:dyDescent="0.3">
      <c r="A63" s="24" t="s">
        <v>53</v>
      </c>
      <c r="B63" s="23"/>
      <c r="C63" s="23">
        <f>+C64+C65</f>
        <v>47600000</v>
      </c>
      <c r="D63" s="20"/>
      <c r="E63" s="20"/>
      <c r="F63" s="30">
        <f>+F64</f>
        <v>10549757.619999999</v>
      </c>
      <c r="G63" s="30">
        <f>+G64</f>
        <v>7477642.7300000004</v>
      </c>
      <c r="H63" s="30">
        <f>+H64</f>
        <v>0</v>
      </c>
      <c r="I63" s="30"/>
      <c r="J63" s="30">
        <f>+J64</f>
        <v>11930376.449999999</v>
      </c>
      <c r="K63" s="30">
        <f>+F63+G63+J63</f>
        <v>29957776.800000001</v>
      </c>
    </row>
    <row r="64" spans="1:11" ht="18.75" x14ac:dyDescent="0.3">
      <c r="A64" s="25" t="s">
        <v>54</v>
      </c>
      <c r="B64" s="26"/>
      <c r="C64" s="17">
        <v>37600000</v>
      </c>
      <c r="D64" s="20"/>
      <c r="E64" s="20"/>
      <c r="F64" s="27">
        <v>10549757.619999999</v>
      </c>
      <c r="G64" s="27">
        <f>+'P3 Ejecutado-Devengado'!P62</f>
        <v>7477642.7300000004</v>
      </c>
      <c r="H64" s="27"/>
      <c r="I64" s="27"/>
      <c r="J64" s="27">
        <v>11930376.449999999</v>
      </c>
      <c r="K64" s="20"/>
    </row>
    <row r="65" spans="1:11" ht="18.75" x14ac:dyDescent="0.3">
      <c r="A65" s="25" t="s">
        <v>55</v>
      </c>
      <c r="B65" s="26"/>
      <c r="C65" s="17">
        <v>10000000</v>
      </c>
      <c r="D65" s="20"/>
      <c r="E65" s="20"/>
      <c r="F65" s="20"/>
      <c r="G65" s="20"/>
      <c r="H65" s="20"/>
      <c r="I65" s="20"/>
      <c r="J65" s="20"/>
      <c r="K65" s="20"/>
    </row>
    <row r="66" spans="1:11" ht="37.5" x14ac:dyDescent="0.3">
      <c r="A66" s="25" t="s">
        <v>56</v>
      </c>
      <c r="B66" s="26"/>
      <c r="C66" s="26"/>
      <c r="D66" s="20"/>
      <c r="E66" s="20"/>
      <c r="F66" s="20"/>
      <c r="G66" s="20"/>
      <c r="H66" s="20"/>
      <c r="I66" s="20"/>
      <c r="J66" s="20"/>
      <c r="K66" s="20"/>
    </row>
    <row r="67" spans="1:11" ht="56.25" x14ac:dyDescent="0.3">
      <c r="A67" s="25" t="s">
        <v>57</v>
      </c>
      <c r="B67" s="26"/>
      <c r="C67" s="26"/>
      <c r="D67" s="20"/>
      <c r="E67" s="20"/>
      <c r="F67" s="20"/>
      <c r="G67" s="20"/>
      <c r="H67" s="20"/>
      <c r="I67" s="20"/>
      <c r="J67" s="20"/>
      <c r="K67" s="20"/>
    </row>
    <row r="68" spans="1:11" ht="37.5" x14ac:dyDescent="0.3">
      <c r="A68" s="24" t="s">
        <v>58</v>
      </c>
      <c r="B68" s="23"/>
      <c r="C68" s="23"/>
      <c r="D68" s="20"/>
      <c r="E68" s="20"/>
      <c r="F68" s="20"/>
      <c r="G68" s="20"/>
      <c r="H68" s="20"/>
      <c r="I68" s="20"/>
      <c r="J68" s="20"/>
      <c r="K68" s="20"/>
    </row>
    <row r="69" spans="1:11" ht="18.75" x14ac:dyDescent="0.3">
      <c r="A69" s="25" t="s">
        <v>59</v>
      </c>
      <c r="B69" s="26"/>
      <c r="C69" s="26"/>
      <c r="D69" s="20"/>
      <c r="E69" s="20"/>
      <c r="F69" s="20"/>
      <c r="G69" s="20"/>
      <c r="H69" s="20"/>
      <c r="I69" s="20"/>
      <c r="J69" s="20"/>
      <c r="K69" s="20"/>
    </row>
    <row r="70" spans="1:11" ht="37.5" x14ac:dyDescent="0.3">
      <c r="A70" s="25" t="s">
        <v>60</v>
      </c>
      <c r="B70" s="26"/>
      <c r="C70" s="26"/>
      <c r="D70" s="20"/>
      <c r="E70" s="20"/>
      <c r="F70" s="20"/>
      <c r="G70" s="20"/>
      <c r="H70" s="20"/>
      <c r="I70" s="20"/>
      <c r="J70" s="20"/>
      <c r="K70" s="20"/>
    </row>
    <row r="71" spans="1:11" ht="18.75" x14ac:dyDescent="0.3">
      <c r="A71" s="24" t="s">
        <v>61</v>
      </c>
      <c r="B71" s="23"/>
      <c r="C71" s="23"/>
      <c r="D71" s="20"/>
      <c r="E71" s="20"/>
      <c r="F71" s="20"/>
      <c r="G71" s="20"/>
      <c r="H71" s="20"/>
      <c r="I71" s="20"/>
      <c r="J71" s="20"/>
      <c r="K71" s="20"/>
    </row>
    <row r="72" spans="1:11" ht="18.75" x14ac:dyDescent="0.3">
      <c r="A72" s="25" t="s">
        <v>62</v>
      </c>
      <c r="B72" s="26"/>
      <c r="C72" s="26"/>
      <c r="D72" s="20"/>
      <c r="E72" s="20"/>
      <c r="F72" s="20"/>
      <c r="G72" s="20"/>
      <c r="H72" s="20"/>
      <c r="I72" s="20"/>
      <c r="J72" s="20"/>
      <c r="K72" s="20"/>
    </row>
    <row r="73" spans="1:11" ht="18.75" x14ac:dyDescent="0.3">
      <c r="A73" s="25" t="s">
        <v>63</v>
      </c>
      <c r="B73" s="26"/>
      <c r="C73" s="26"/>
      <c r="D73" s="20"/>
      <c r="E73" s="20"/>
      <c r="F73" s="20"/>
      <c r="G73" s="20"/>
      <c r="H73" s="20"/>
      <c r="I73" s="20"/>
      <c r="J73" s="20"/>
      <c r="K73" s="20"/>
    </row>
    <row r="74" spans="1:11" ht="37.5" x14ac:dyDescent="0.3">
      <c r="A74" s="25" t="s">
        <v>64</v>
      </c>
      <c r="B74" s="26"/>
      <c r="C74" s="26"/>
      <c r="D74" s="20"/>
      <c r="E74" s="20"/>
      <c r="F74" s="20"/>
      <c r="G74" s="20"/>
      <c r="H74" s="20"/>
      <c r="I74" s="20"/>
      <c r="J74" s="20"/>
      <c r="K74" s="20"/>
    </row>
    <row r="75" spans="1:11" ht="18.75" x14ac:dyDescent="0.3">
      <c r="A75" s="24" t="s">
        <v>67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</row>
    <row r="76" spans="1:11" ht="18.75" x14ac:dyDescent="0.3">
      <c r="A76" s="24" t="s">
        <v>68</v>
      </c>
      <c r="B76" s="23"/>
      <c r="C76" s="23"/>
      <c r="D76" s="20"/>
      <c r="E76" s="20"/>
      <c r="F76" s="20"/>
      <c r="G76" s="20"/>
      <c r="H76" s="20"/>
      <c r="I76" s="20"/>
      <c r="J76" s="20"/>
      <c r="K76" s="20"/>
    </row>
    <row r="77" spans="1:11" ht="37.5" x14ac:dyDescent="0.3">
      <c r="A77" s="25" t="s">
        <v>69</v>
      </c>
      <c r="B77" s="26"/>
      <c r="C77" s="26"/>
      <c r="D77" s="20"/>
      <c r="E77" s="20"/>
      <c r="F77" s="20"/>
      <c r="G77" s="20"/>
      <c r="H77" s="20"/>
      <c r="I77" s="20"/>
      <c r="J77" s="20"/>
      <c r="K77" s="20"/>
    </row>
    <row r="78" spans="1:11" ht="37.5" x14ac:dyDescent="0.3">
      <c r="A78" s="25" t="s">
        <v>70</v>
      </c>
      <c r="B78" s="26"/>
      <c r="C78" s="26"/>
      <c r="D78" s="20"/>
      <c r="E78" s="20"/>
      <c r="F78" s="20"/>
      <c r="G78" s="20"/>
      <c r="H78" s="20"/>
      <c r="I78" s="20"/>
      <c r="J78" s="20"/>
      <c r="K78" s="20"/>
    </row>
    <row r="79" spans="1:11" ht="18.75" x14ac:dyDescent="0.3">
      <c r="A79" s="24" t="s">
        <v>71</v>
      </c>
      <c r="B79" s="23"/>
      <c r="C79" s="23"/>
      <c r="D79" s="20"/>
      <c r="E79" s="20"/>
      <c r="F79" s="20"/>
      <c r="G79" s="20"/>
      <c r="H79" s="20"/>
      <c r="I79" s="20"/>
      <c r="J79" s="20"/>
      <c r="K79" s="20"/>
    </row>
    <row r="80" spans="1:11" ht="18.75" x14ac:dyDescent="0.3">
      <c r="A80" s="25" t="s">
        <v>72</v>
      </c>
      <c r="B80" s="26"/>
      <c r="C80" s="26"/>
      <c r="D80" s="20"/>
      <c r="E80" s="20"/>
      <c r="F80" s="20"/>
      <c r="G80" s="20"/>
      <c r="H80" s="20"/>
      <c r="I80" s="20"/>
      <c r="J80" s="20"/>
      <c r="K80" s="20"/>
    </row>
    <row r="81" spans="1:11" ht="18.75" x14ac:dyDescent="0.3">
      <c r="A81" s="25" t="s">
        <v>73</v>
      </c>
      <c r="B81" s="26"/>
      <c r="C81" s="26"/>
      <c r="D81" s="20"/>
      <c r="E81" s="20"/>
      <c r="F81" s="20"/>
      <c r="G81" s="20"/>
      <c r="H81" s="20"/>
      <c r="I81" s="20"/>
      <c r="J81" s="20"/>
      <c r="K81" s="20"/>
    </row>
    <row r="82" spans="1:11" ht="18.75" x14ac:dyDescent="0.3">
      <c r="A82" s="24" t="s">
        <v>74</v>
      </c>
      <c r="B82" s="23"/>
      <c r="C82" s="23"/>
      <c r="D82" s="20"/>
      <c r="E82" s="20"/>
      <c r="F82" s="20"/>
      <c r="G82" s="20"/>
      <c r="H82" s="20"/>
      <c r="I82" s="20"/>
      <c r="J82" s="20"/>
      <c r="K82" s="20"/>
    </row>
    <row r="83" spans="1:11" ht="37.5" x14ac:dyDescent="0.3">
      <c r="A83" s="25" t="s">
        <v>75</v>
      </c>
      <c r="B83" s="26"/>
      <c r="C83" s="26"/>
      <c r="D83" s="20"/>
      <c r="E83" s="20"/>
      <c r="F83" s="20"/>
      <c r="G83" s="20"/>
      <c r="H83" s="20"/>
      <c r="I83" s="20"/>
      <c r="J83" s="20"/>
      <c r="K83" s="20"/>
    </row>
    <row r="84" spans="1:11" ht="18.75" x14ac:dyDescent="0.3">
      <c r="A84" s="28" t="s">
        <v>65</v>
      </c>
      <c r="B84" s="29">
        <f>+B11+B17+B27+B37+B53</f>
        <v>217317150</v>
      </c>
      <c r="C84" s="29">
        <f>+C11+C17+C27+C53+C63+C37</f>
        <v>233158333.67000002</v>
      </c>
      <c r="D84" s="29">
        <f t="shared" ref="D84:E84" si="5">+D11+D17+D27</f>
        <v>6733732.8600000003</v>
      </c>
      <c r="E84" s="29">
        <f t="shared" si="5"/>
        <v>10032303.52</v>
      </c>
      <c r="F84" s="29">
        <f>+F11+F17+F27+F37+F63</f>
        <v>30001986.509999998</v>
      </c>
      <c r="G84" s="29">
        <f>+G11+G17+G27+G37+G63</f>
        <v>21243789.690000001</v>
      </c>
      <c r="H84" s="29">
        <f>+H11+H17+H27+H37+H53</f>
        <v>11665823.049999999</v>
      </c>
      <c r="I84" s="29">
        <f>+I11+I17+I27</f>
        <v>10895602.1</v>
      </c>
      <c r="J84" s="29">
        <f>+J11+J17+J27+J37+J53+J63</f>
        <v>25791206.119999997</v>
      </c>
      <c r="K84" s="29">
        <f>+K11+K17+K27+K37+K53+K63</f>
        <v>116364443.84999999</v>
      </c>
    </row>
    <row r="90" spans="1:11" ht="2.25" customHeight="1" x14ac:dyDescent="0.25"/>
    <row r="96" spans="1:11" ht="119.25" customHeight="1" x14ac:dyDescent="0.3">
      <c r="F96" s="19"/>
      <c r="G96" s="19"/>
      <c r="H96" s="19"/>
      <c r="I96" s="19"/>
      <c r="J96" s="19"/>
    </row>
    <row r="97" spans="1:11" ht="21" x14ac:dyDescent="0.35">
      <c r="A97" s="35"/>
      <c r="B97" s="19"/>
      <c r="C97" s="69"/>
      <c r="D97" s="69"/>
      <c r="E97" s="69"/>
      <c r="G97" s="69"/>
      <c r="H97" s="69"/>
      <c r="I97" s="69"/>
      <c r="J97" s="69"/>
      <c r="K97" s="69"/>
    </row>
    <row r="98" spans="1:11" ht="21" x14ac:dyDescent="0.35">
      <c r="A98" s="35" t="s">
        <v>102</v>
      </c>
      <c r="B98" s="19"/>
      <c r="C98" s="69" t="s">
        <v>97</v>
      </c>
      <c r="D98" s="69"/>
      <c r="E98" s="69"/>
      <c r="G98" s="69" t="s">
        <v>98</v>
      </c>
      <c r="H98" s="69"/>
      <c r="I98" s="69"/>
      <c r="J98" s="69"/>
      <c r="K98" s="69"/>
    </row>
    <row r="99" spans="1:11" ht="21" x14ac:dyDescent="0.35">
      <c r="A99" s="35"/>
      <c r="B99" s="19"/>
      <c r="C99" s="54"/>
      <c r="D99" s="54"/>
      <c r="E99" s="54"/>
      <c r="G99" s="54"/>
      <c r="H99" s="54"/>
      <c r="I99" s="54"/>
      <c r="J99" s="54"/>
      <c r="K99" s="54"/>
    </row>
    <row r="100" spans="1:11" ht="21" x14ac:dyDescent="0.35">
      <c r="A100" s="35"/>
      <c r="B100" s="19"/>
      <c r="C100" s="43"/>
      <c r="D100" s="43"/>
      <c r="E100" s="43"/>
      <c r="G100" s="43"/>
      <c r="H100" s="43"/>
      <c r="I100" s="43"/>
      <c r="J100" s="52"/>
      <c r="K100" s="43"/>
    </row>
    <row r="101" spans="1:11" ht="21" x14ac:dyDescent="0.35">
      <c r="A101" s="36" t="s">
        <v>103</v>
      </c>
      <c r="B101" s="19"/>
      <c r="C101" s="70" t="s">
        <v>95</v>
      </c>
      <c r="D101" s="70"/>
      <c r="E101" s="70"/>
      <c r="G101" s="70" t="s">
        <v>113</v>
      </c>
      <c r="H101" s="70"/>
      <c r="I101" s="70"/>
      <c r="J101" s="70"/>
      <c r="K101" s="70"/>
    </row>
    <row r="102" spans="1:11" ht="21" x14ac:dyDescent="0.35">
      <c r="A102" s="35" t="s">
        <v>104</v>
      </c>
      <c r="B102" s="19"/>
      <c r="C102" s="69" t="s">
        <v>116</v>
      </c>
      <c r="D102" s="69"/>
      <c r="E102" s="69"/>
      <c r="G102" s="69" t="s">
        <v>105</v>
      </c>
      <c r="H102" s="69"/>
      <c r="I102" s="69"/>
      <c r="J102" s="69"/>
      <c r="K102" s="69"/>
    </row>
    <row r="103" spans="1:11" ht="18.75" x14ac:dyDescent="0.3">
      <c r="A103" s="19"/>
      <c r="B103" s="19"/>
      <c r="D103" s="19"/>
    </row>
    <row r="104" spans="1:11" ht="18.75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</row>
    <row r="105" spans="1:11" ht="18.75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</row>
  </sheetData>
  <mergeCells count="18">
    <mergeCell ref="B1:F1"/>
    <mergeCell ref="A8:A9"/>
    <mergeCell ref="B8:B9"/>
    <mergeCell ref="C8:C9"/>
    <mergeCell ref="D8:K8"/>
    <mergeCell ref="A2:K2"/>
    <mergeCell ref="A3:K3"/>
    <mergeCell ref="A4:K4"/>
    <mergeCell ref="A5:K5"/>
    <mergeCell ref="A6:K6"/>
    <mergeCell ref="G97:K97"/>
    <mergeCell ref="G101:K101"/>
    <mergeCell ref="G102:K102"/>
    <mergeCell ref="C97:E97"/>
    <mergeCell ref="C101:E101"/>
    <mergeCell ref="C102:E102"/>
    <mergeCell ref="C98:E98"/>
    <mergeCell ref="G98:K98"/>
  </mergeCells>
  <printOptions horizontalCentered="1"/>
  <pageMargins left="0.3" right="0.3" top="0.75" bottom="0.75" header="0.3" footer="0.3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04"/>
  <sheetViews>
    <sheetView showGridLines="0" tabSelected="1" view="pageBreakPreview" topLeftCell="A69" zoomScale="80" zoomScaleNormal="70" zoomScaleSheetLayoutView="80" workbookViewId="0">
      <selection activeCell="A92" sqref="A91:A92"/>
    </sheetView>
  </sheetViews>
  <sheetFormatPr baseColWidth="10" defaultColWidth="11.42578125" defaultRowHeight="15" x14ac:dyDescent="0.25"/>
  <cols>
    <col min="1" max="1" width="103.140625" bestFit="1" customWidth="1"/>
    <col min="2" max="2" width="21.85546875" customWidth="1"/>
    <col min="3" max="3" width="18" hidden="1" customWidth="1"/>
    <col min="4" max="4" width="15.85546875" hidden="1" customWidth="1"/>
    <col min="5" max="5" width="16.5703125" hidden="1" customWidth="1"/>
    <col min="6" max="6" width="16.140625" hidden="1" customWidth="1"/>
    <col min="7" max="7" width="16.28515625" hidden="1" customWidth="1"/>
    <col min="8" max="8" width="17.7109375" hidden="1" customWidth="1"/>
    <col min="9" max="9" width="17.5703125" hidden="1" customWidth="1"/>
    <col min="10" max="10" width="18" hidden="1" customWidth="1"/>
    <col min="11" max="11" width="16.5703125" hidden="1" customWidth="1"/>
    <col min="12" max="12" width="13.28515625" hidden="1" customWidth="1"/>
    <col min="13" max="13" width="19.42578125" hidden="1" customWidth="1"/>
    <col min="14" max="20" width="21.85546875" customWidth="1"/>
    <col min="21" max="21" width="13.5703125" bestFit="1" customWidth="1"/>
  </cols>
  <sheetData>
    <row r="2" spans="1:20" ht="28.5" customHeight="1" x14ac:dyDescent="0.25">
      <c r="A2" s="59" t="s">
        <v>94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1" customHeight="1" x14ac:dyDescent="0.25">
      <c r="A3" s="61" t="s">
        <v>99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15.75" x14ac:dyDescent="0.25">
      <c r="A4" s="63">
        <v>2022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ht="15.75" customHeight="1" x14ac:dyDescent="0.25">
      <c r="A5" s="65" t="s">
        <v>101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15.75" customHeight="1" x14ac:dyDescent="0.25">
      <c r="A6" s="66" t="s">
        <v>109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s="49" customFormat="1" ht="23.25" customHeight="1" x14ac:dyDescent="0.25">
      <c r="A7" s="78" t="s">
        <v>66</v>
      </c>
      <c r="B7" s="79" t="s">
        <v>78</v>
      </c>
      <c r="C7" s="79" t="s">
        <v>79</v>
      </c>
      <c r="D7" s="79" t="s">
        <v>80</v>
      </c>
      <c r="E7" s="79" t="s">
        <v>81</v>
      </c>
      <c r="F7" s="80" t="s">
        <v>82</v>
      </c>
      <c r="G7" s="79" t="s">
        <v>83</v>
      </c>
      <c r="H7" s="80" t="s">
        <v>84</v>
      </c>
      <c r="I7" s="79" t="s">
        <v>85</v>
      </c>
      <c r="J7" s="79" t="s">
        <v>86</v>
      </c>
      <c r="K7" s="79" t="s">
        <v>87</v>
      </c>
      <c r="L7" s="79" t="s">
        <v>88</v>
      </c>
      <c r="M7" s="80" t="s">
        <v>89</v>
      </c>
      <c r="N7" s="80" t="s">
        <v>79</v>
      </c>
      <c r="O7" s="80" t="s">
        <v>80</v>
      </c>
      <c r="P7" s="80" t="s">
        <v>81</v>
      </c>
      <c r="Q7" s="80" t="s">
        <v>82</v>
      </c>
      <c r="R7" s="80" t="s">
        <v>83</v>
      </c>
      <c r="S7" s="80" t="s">
        <v>84</v>
      </c>
      <c r="T7" s="79" t="s">
        <v>77</v>
      </c>
    </row>
    <row r="8" spans="1:20" s="49" customFormat="1" ht="20.100000000000001" customHeight="1" x14ac:dyDescent="0.25">
      <c r="A8" s="81" t="s">
        <v>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s="49" customFormat="1" ht="20.100000000000001" customHeight="1" x14ac:dyDescent="0.25">
      <c r="A9" s="83" t="s">
        <v>1</v>
      </c>
      <c r="B9" s="84">
        <f>+B10+B11+B14</f>
        <v>6399833.3200000003</v>
      </c>
      <c r="C9" s="84">
        <f t="shared" ref="C9:N9" si="0">+C10+C11+C14</f>
        <v>0</v>
      </c>
      <c r="D9" s="84">
        <f t="shared" si="0"/>
        <v>0</v>
      </c>
      <c r="E9" s="84">
        <f t="shared" si="0"/>
        <v>0</v>
      </c>
      <c r="F9" s="84">
        <f t="shared" si="0"/>
        <v>0</v>
      </c>
      <c r="G9" s="84">
        <f t="shared" si="0"/>
        <v>0</v>
      </c>
      <c r="H9" s="84">
        <f t="shared" si="0"/>
        <v>0</v>
      </c>
      <c r="I9" s="84">
        <f t="shared" si="0"/>
        <v>0</v>
      </c>
      <c r="J9" s="84">
        <f t="shared" si="0"/>
        <v>0</v>
      </c>
      <c r="K9" s="84">
        <f t="shared" si="0"/>
        <v>0</v>
      </c>
      <c r="L9" s="84">
        <f t="shared" si="0"/>
        <v>0</v>
      </c>
      <c r="M9" s="84">
        <f t="shared" si="0"/>
        <v>0</v>
      </c>
      <c r="N9" s="84">
        <f t="shared" si="0"/>
        <v>8454817.7599999998</v>
      </c>
      <c r="O9" s="84">
        <f>+O10+O11+O14</f>
        <v>7463064.4500000002</v>
      </c>
      <c r="P9" s="84">
        <f>+P10+P11+P14</f>
        <v>11162028.350000001</v>
      </c>
      <c r="Q9" s="84">
        <f>+Q10+Q11+Q14</f>
        <v>8410544.7899999991</v>
      </c>
      <c r="R9" s="84">
        <f>+R10+R11+R14</f>
        <v>8043475.3200000003</v>
      </c>
      <c r="S9" s="84">
        <f>+S10+S11+S14</f>
        <v>7839836.54</v>
      </c>
      <c r="T9" s="84">
        <f>+B9+N9+O9+P9+Q9+R9+S9</f>
        <v>57773600.530000001</v>
      </c>
    </row>
    <row r="10" spans="1:20" s="49" customFormat="1" ht="20.100000000000001" customHeight="1" x14ac:dyDescent="0.25">
      <c r="A10" s="85" t="s">
        <v>2</v>
      </c>
      <c r="B10" s="86">
        <f>+'P2 Presupuesto Aprobado-Ejec '!D12</f>
        <v>5203313.34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6">
        <v>6117833.3499999996</v>
      </c>
      <c r="O10" s="86">
        <v>5647987.0899999999</v>
      </c>
      <c r="P10" s="86">
        <v>5622223.5300000003</v>
      </c>
      <c r="Q10" s="86">
        <v>6043708.5</v>
      </c>
      <c r="R10" s="86">
        <v>6076966.6699999999</v>
      </c>
      <c r="S10" s="86">
        <v>5910700</v>
      </c>
      <c r="T10" s="87"/>
    </row>
    <row r="11" spans="1:20" s="49" customFormat="1" ht="20.100000000000001" customHeight="1" x14ac:dyDescent="0.25">
      <c r="A11" s="85" t="s">
        <v>3</v>
      </c>
      <c r="B11" s="86">
        <f>+'P2 Presupuesto Aprobado-Ejec '!D13</f>
        <v>425000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6">
        <v>1443000</v>
      </c>
      <c r="O11" s="86">
        <v>1004000</v>
      </c>
      <c r="P11" s="86">
        <v>4735300</v>
      </c>
      <c r="Q11" s="86">
        <v>1507800</v>
      </c>
      <c r="R11" s="86">
        <v>1067000</v>
      </c>
      <c r="S11" s="86">
        <v>1053666.67</v>
      </c>
      <c r="T11" s="87"/>
    </row>
    <row r="12" spans="1:20" s="49" customFormat="1" ht="20.100000000000001" customHeight="1" x14ac:dyDescent="0.25">
      <c r="A12" s="85" t="s">
        <v>4</v>
      </c>
      <c r="B12" s="86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</row>
    <row r="13" spans="1:20" s="49" customFormat="1" ht="20.100000000000001" customHeight="1" x14ac:dyDescent="0.25">
      <c r="A13" s="85" t="s">
        <v>5</v>
      </c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</row>
    <row r="14" spans="1:20" s="49" customFormat="1" ht="20.100000000000001" customHeight="1" x14ac:dyDescent="0.25">
      <c r="A14" s="85" t="s">
        <v>6</v>
      </c>
      <c r="B14" s="86">
        <f>+'P2 Presupuesto Aprobado-Ejec '!D16</f>
        <v>771519.98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6">
        <v>893984.41</v>
      </c>
      <c r="O14" s="86">
        <v>811077.36</v>
      </c>
      <c r="P14" s="86">
        <v>804504.82</v>
      </c>
      <c r="Q14" s="86">
        <v>859036.29</v>
      </c>
      <c r="R14" s="86">
        <v>899508.65</v>
      </c>
      <c r="S14" s="86">
        <v>875469.87</v>
      </c>
      <c r="T14" s="87"/>
    </row>
    <row r="15" spans="1:20" s="49" customFormat="1" ht="20.100000000000001" customHeight="1" x14ac:dyDescent="0.25">
      <c r="A15" s="83" t="s">
        <v>7</v>
      </c>
      <c r="B15" s="88">
        <f>+B16+B23</f>
        <v>143549.54</v>
      </c>
      <c r="C15" s="88">
        <f t="shared" ref="C15:M15" si="1">+C16+C23</f>
        <v>0</v>
      </c>
      <c r="D15" s="88">
        <f t="shared" si="1"/>
        <v>0</v>
      </c>
      <c r="E15" s="88">
        <f t="shared" si="1"/>
        <v>0</v>
      </c>
      <c r="F15" s="88">
        <f t="shared" si="1"/>
        <v>0</v>
      </c>
      <c r="G15" s="88">
        <f t="shared" si="1"/>
        <v>0</v>
      </c>
      <c r="H15" s="88">
        <f t="shared" si="1"/>
        <v>0</v>
      </c>
      <c r="I15" s="88">
        <f t="shared" si="1"/>
        <v>0</v>
      </c>
      <c r="J15" s="88">
        <f t="shared" si="1"/>
        <v>0</v>
      </c>
      <c r="K15" s="88">
        <f t="shared" si="1"/>
        <v>0</v>
      </c>
      <c r="L15" s="88">
        <f t="shared" si="1"/>
        <v>0</v>
      </c>
      <c r="M15" s="88">
        <f t="shared" si="1"/>
        <v>0</v>
      </c>
      <c r="N15" s="88">
        <f>+N16+N20+N21+N23</f>
        <v>1348285.76</v>
      </c>
      <c r="O15" s="88">
        <f>+O16+O17+O20+O21+O22+O23+O24</f>
        <v>8805506.3599999994</v>
      </c>
      <c r="P15" s="88">
        <f>+P16+P17+P20+P21+P22+P23+P24</f>
        <v>2046694.43</v>
      </c>
      <c r="Q15" s="88">
        <f>+Q16+Q17+Q20+Q21+Q22+Q23+Q24</f>
        <v>2399728.52</v>
      </c>
      <c r="R15" s="88">
        <f>+R16+R17+R20+R21+R22+R23+R24</f>
        <v>1968269.17</v>
      </c>
      <c r="S15" s="88">
        <f>SUM(S16:S24)</f>
        <v>4465735.62</v>
      </c>
      <c r="T15" s="88">
        <f>+B15+N15+O15+P15+Q15+R15+S15</f>
        <v>21177769.399999999</v>
      </c>
    </row>
    <row r="16" spans="1:20" s="49" customFormat="1" ht="20.100000000000001" customHeight="1" x14ac:dyDescent="0.25">
      <c r="A16" s="85" t="s">
        <v>8</v>
      </c>
      <c r="B16" s="86">
        <f>+'P2 Presupuesto Aprobado-Ejec '!D18</f>
        <v>137549.54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6">
        <v>422637.15</v>
      </c>
      <c r="O16" s="86">
        <v>418073.24</v>
      </c>
      <c r="P16" s="86">
        <v>596782.11</v>
      </c>
      <c r="Q16" s="86">
        <v>281755.87</v>
      </c>
      <c r="R16" s="86">
        <v>421273.58</v>
      </c>
      <c r="S16" s="86">
        <v>446003.54</v>
      </c>
      <c r="T16" s="87"/>
    </row>
    <row r="17" spans="1:21" s="49" customFormat="1" ht="20.100000000000001" customHeight="1" x14ac:dyDescent="0.25">
      <c r="A17" s="85" t="s">
        <v>9</v>
      </c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6">
        <v>13688</v>
      </c>
      <c r="P17" s="86">
        <v>0</v>
      </c>
      <c r="Q17" s="86"/>
      <c r="R17" s="86"/>
      <c r="S17" s="86">
        <v>165200</v>
      </c>
      <c r="T17" s="87"/>
    </row>
    <row r="18" spans="1:21" s="49" customFormat="1" ht="20.100000000000001" customHeight="1" x14ac:dyDescent="0.25">
      <c r="A18" s="85" t="s">
        <v>10</v>
      </c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6"/>
      <c r="P18" s="86"/>
      <c r="Q18" s="86"/>
      <c r="R18" s="86"/>
      <c r="S18" s="86">
        <v>176676.06</v>
      </c>
      <c r="T18" s="87"/>
    </row>
    <row r="19" spans="1:21" s="49" customFormat="1" ht="20.100000000000001" customHeight="1" x14ac:dyDescent="0.25">
      <c r="A19" s="85" t="s">
        <v>11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6"/>
      <c r="P19" s="86"/>
      <c r="Q19" s="86"/>
      <c r="R19" s="86"/>
      <c r="S19" s="86">
        <v>65928</v>
      </c>
      <c r="T19" s="87"/>
    </row>
    <row r="20" spans="1:21" s="49" customFormat="1" ht="20.100000000000001" customHeight="1" x14ac:dyDescent="0.25">
      <c r="A20" s="85" t="s">
        <v>12</v>
      </c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6">
        <v>41300</v>
      </c>
      <c r="O20" s="86">
        <v>562015.12</v>
      </c>
      <c r="P20" s="86">
        <v>1030979.66</v>
      </c>
      <c r="Q20" s="86">
        <v>1362722.81</v>
      </c>
      <c r="R20" s="86">
        <v>860221.41</v>
      </c>
      <c r="S20" s="86">
        <v>189174.66</v>
      </c>
      <c r="T20" s="87"/>
    </row>
    <row r="21" spans="1:21" s="49" customFormat="1" ht="20.100000000000001" customHeight="1" x14ac:dyDescent="0.25">
      <c r="A21" s="85" t="s">
        <v>13</v>
      </c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6">
        <v>858398.61</v>
      </c>
      <c r="O21" s="86">
        <v>307858.09000000003</v>
      </c>
      <c r="P21" s="86">
        <v>301857.15999999997</v>
      </c>
      <c r="Q21" s="86">
        <v>317508.07</v>
      </c>
      <c r="R21" s="86">
        <v>344510.18</v>
      </c>
      <c r="S21" s="86">
        <v>347668.06</v>
      </c>
      <c r="T21" s="87"/>
    </row>
    <row r="22" spans="1:21" s="49" customFormat="1" ht="20.100000000000001" customHeight="1" x14ac:dyDescent="0.25">
      <c r="A22" s="85" t="s">
        <v>14</v>
      </c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6">
        <v>113553.77</v>
      </c>
      <c r="P22" s="86">
        <v>3215.5</v>
      </c>
      <c r="Q22" s="86">
        <v>24721.5</v>
      </c>
      <c r="R22" s="86"/>
      <c r="S22" s="86">
        <v>3722.9</v>
      </c>
      <c r="T22" s="87"/>
    </row>
    <row r="23" spans="1:21" s="49" customFormat="1" ht="20.100000000000001" customHeight="1" x14ac:dyDescent="0.25">
      <c r="A23" s="85" t="s">
        <v>15</v>
      </c>
      <c r="B23" s="86">
        <f>+'P2 Presupuesto Aprobado-Ejec '!D25</f>
        <v>6000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6">
        <v>25950</v>
      </c>
      <c r="O23" s="86">
        <v>7379818.1399999997</v>
      </c>
      <c r="P23" s="86">
        <v>60614</v>
      </c>
      <c r="Q23" s="86">
        <v>292182.46999999997</v>
      </c>
      <c r="R23" s="86">
        <v>156510</v>
      </c>
      <c r="S23" s="86">
        <v>2095814.34</v>
      </c>
      <c r="T23" s="87"/>
    </row>
    <row r="24" spans="1:21" s="49" customFormat="1" ht="20.100000000000001" customHeight="1" x14ac:dyDescent="0.25">
      <c r="A24" s="85" t="s">
        <v>16</v>
      </c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6">
        <v>10500</v>
      </c>
      <c r="P24" s="86">
        <v>53246</v>
      </c>
      <c r="Q24" s="86">
        <v>120837.8</v>
      </c>
      <c r="R24" s="86">
        <v>185754</v>
      </c>
      <c r="S24" s="86">
        <v>975548.06</v>
      </c>
      <c r="T24" s="87"/>
    </row>
    <row r="25" spans="1:21" s="49" customFormat="1" ht="20.100000000000001" customHeight="1" x14ac:dyDescent="0.25">
      <c r="A25" s="83" t="s">
        <v>17</v>
      </c>
      <c r="B25" s="88">
        <f>+B32</f>
        <v>190350</v>
      </c>
      <c r="C25" s="88">
        <f t="shared" ref="C25:N25" si="2">+C32</f>
        <v>0</v>
      </c>
      <c r="D25" s="88">
        <f t="shared" si="2"/>
        <v>0</v>
      </c>
      <c r="E25" s="88">
        <f t="shared" si="2"/>
        <v>0</v>
      </c>
      <c r="F25" s="88">
        <f t="shared" si="2"/>
        <v>0</v>
      </c>
      <c r="G25" s="88">
        <f t="shared" si="2"/>
        <v>0</v>
      </c>
      <c r="H25" s="88">
        <f t="shared" si="2"/>
        <v>0</v>
      </c>
      <c r="I25" s="88">
        <f t="shared" si="2"/>
        <v>0</v>
      </c>
      <c r="J25" s="88">
        <f t="shared" si="2"/>
        <v>0</v>
      </c>
      <c r="K25" s="88">
        <f t="shared" si="2"/>
        <v>0</v>
      </c>
      <c r="L25" s="88">
        <f t="shared" si="2"/>
        <v>0</v>
      </c>
      <c r="M25" s="88">
        <f t="shared" si="2"/>
        <v>0</v>
      </c>
      <c r="N25" s="88">
        <f t="shared" si="2"/>
        <v>229200</v>
      </c>
      <c r="O25" s="88">
        <f>+O26+O28+O32+O34</f>
        <v>2880575.6</v>
      </c>
      <c r="P25" s="88">
        <f>+P26+P28+P32+P34</f>
        <v>238700</v>
      </c>
      <c r="Q25" s="88">
        <f>+Q26+Q27+Q28+Q32+Q34</f>
        <v>578127.92000000004</v>
      </c>
      <c r="R25" s="88">
        <f>+R26+R27+R28+R32+R34</f>
        <v>883857.60999999987</v>
      </c>
      <c r="S25" s="88">
        <f>SUM(S26:S34)</f>
        <v>1000390.8699999999</v>
      </c>
      <c r="T25" s="88">
        <f>+B25+N25+O25+P25+Q25+R25+S25</f>
        <v>6001202</v>
      </c>
      <c r="U25" s="89"/>
    </row>
    <row r="26" spans="1:21" s="49" customFormat="1" ht="20.100000000000001" customHeight="1" x14ac:dyDescent="0.25">
      <c r="A26" s="85" t="s">
        <v>18</v>
      </c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6">
        <v>15900</v>
      </c>
      <c r="P26" s="86">
        <v>0</v>
      </c>
      <c r="Q26" s="86">
        <v>42657.21</v>
      </c>
      <c r="R26" s="86"/>
      <c r="S26" s="86">
        <v>20400</v>
      </c>
      <c r="T26" s="87"/>
    </row>
    <row r="27" spans="1:21" s="49" customFormat="1" ht="20.100000000000001" customHeight="1" x14ac:dyDescent="0.25">
      <c r="A27" s="85" t="s">
        <v>19</v>
      </c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6"/>
      <c r="P27" s="86">
        <v>0</v>
      </c>
      <c r="Q27" s="86">
        <v>30680</v>
      </c>
      <c r="R27" s="86">
        <v>430522.41</v>
      </c>
      <c r="S27" s="86">
        <v>136644</v>
      </c>
      <c r="T27" s="87"/>
    </row>
    <row r="28" spans="1:21" s="49" customFormat="1" ht="20.100000000000001" customHeight="1" x14ac:dyDescent="0.25">
      <c r="A28" s="85" t="s">
        <v>20</v>
      </c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6">
        <v>240956</v>
      </c>
      <c r="P28" s="86"/>
      <c r="Q28" s="86">
        <v>108740.07</v>
      </c>
      <c r="R28" s="86"/>
      <c r="S28" s="86">
        <v>90049.1</v>
      </c>
      <c r="T28" s="87"/>
    </row>
    <row r="29" spans="1:21" s="49" customFormat="1" ht="20.100000000000001" customHeight="1" x14ac:dyDescent="0.25">
      <c r="A29" s="85" t="s">
        <v>21</v>
      </c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6"/>
      <c r="P29" s="86"/>
      <c r="Q29" s="86"/>
      <c r="R29" s="86"/>
      <c r="S29" s="86">
        <v>78273.38</v>
      </c>
      <c r="T29" s="87"/>
    </row>
    <row r="30" spans="1:21" s="49" customFormat="1" ht="20.100000000000001" customHeight="1" x14ac:dyDescent="0.25">
      <c r="A30" s="85" t="s">
        <v>22</v>
      </c>
      <c r="B30" s="86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6"/>
      <c r="P30" s="86"/>
      <c r="Q30" s="86"/>
      <c r="R30" s="86"/>
      <c r="S30" s="86">
        <v>42276.1</v>
      </c>
      <c r="T30" s="87"/>
    </row>
    <row r="31" spans="1:21" s="49" customFormat="1" ht="20.100000000000001" customHeight="1" x14ac:dyDescent="0.25">
      <c r="A31" s="85" t="s">
        <v>23</v>
      </c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6"/>
      <c r="P31" s="86"/>
      <c r="Q31" s="86"/>
      <c r="R31" s="86"/>
      <c r="S31" s="86"/>
      <c r="T31" s="87"/>
    </row>
    <row r="32" spans="1:21" s="49" customFormat="1" ht="20.100000000000001" customHeight="1" x14ac:dyDescent="0.25">
      <c r="A32" s="85" t="s">
        <v>24</v>
      </c>
      <c r="B32" s="86">
        <f>+'P2 Presupuesto Aprobado-Ejec '!D34</f>
        <v>190350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6">
        <v>229200</v>
      </c>
      <c r="O32" s="86">
        <v>240200</v>
      </c>
      <c r="P32" s="86">
        <v>238700</v>
      </c>
      <c r="Q32" s="86">
        <v>249157.37</v>
      </c>
      <c r="R32" s="86">
        <v>267200</v>
      </c>
      <c r="S32" s="86">
        <v>250700</v>
      </c>
      <c r="T32" s="87"/>
    </row>
    <row r="33" spans="1:20" s="49" customFormat="1" ht="20.100000000000001" customHeight="1" x14ac:dyDescent="0.25">
      <c r="A33" s="85" t="s">
        <v>25</v>
      </c>
      <c r="B33" s="86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6"/>
      <c r="P33" s="86"/>
      <c r="Q33" s="86"/>
      <c r="R33" s="86"/>
      <c r="S33" s="86"/>
      <c r="T33" s="87"/>
    </row>
    <row r="34" spans="1:20" s="49" customFormat="1" ht="20.100000000000001" customHeight="1" x14ac:dyDescent="0.25">
      <c r="A34" s="85" t="s">
        <v>26</v>
      </c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6">
        <v>2383519.6</v>
      </c>
      <c r="P34" s="86"/>
      <c r="Q34" s="86">
        <v>146893.26999999999</v>
      </c>
      <c r="R34" s="86">
        <v>186135.2</v>
      </c>
      <c r="S34" s="86">
        <v>382048.29</v>
      </c>
      <c r="T34" s="87"/>
    </row>
    <row r="35" spans="1:20" s="49" customFormat="1" ht="20.100000000000001" customHeight="1" x14ac:dyDescent="0.25">
      <c r="A35" s="83" t="s">
        <v>27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86">
        <v>0</v>
      </c>
      <c r="L35" s="86">
        <v>0</v>
      </c>
      <c r="M35" s="86">
        <v>0</v>
      </c>
      <c r="N35" s="86"/>
      <c r="O35" s="88">
        <f>+O42</f>
        <v>303082.48</v>
      </c>
      <c r="P35" s="88">
        <f>+P42</f>
        <v>318724.18</v>
      </c>
      <c r="Q35" s="88">
        <f>+Q42</f>
        <v>176573.41</v>
      </c>
      <c r="R35" s="88">
        <f>+R42</f>
        <v>0</v>
      </c>
      <c r="S35" s="88">
        <f>+S42</f>
        <v>489635.45</v>
      </c>
      <c r="T35" s="88">
        <f>+O35+P35+Q35+S35</f>
        <v>1288015.52</v>
      </c>
    </row>
    <row r="36" spans="1:20" s="49" customFormat="1" ht="20.100000000000001" customHeight="1" x14ac:dyDescent="0.25">
      <c r="A36" s="85" t="s">
        <v>28</v>
      </c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6"/>
      <c r="P36" s="86"/>
      <c r="Q36" s="86"/>
      <c r="R36" s="86"/>
      <c r="S36" s="86"/>
      <c r="T36" s="87"/>
    </row>
    <row r="37" spans="1:20" s="49" customFormat="1" ht="20.100000000000001" customHeight="1" x14ac:dyDescent="0.25">
      <c r="A37" s="85" t="s">
        <v>29</v>
      </c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6"/>
      <c r="P37" s="86"/>
      <c r="Q37" s="86"/>
      <c r="R37" s="86"/>
      <c r="S37" s="86"/>
      <c r="T37" s="87"/>
    </row>
    <row r="38" spans="1:20" s="49" customFormat="1" ht="20.100000000000001" customHeight="1" x14ac:dyDescent="0.25">
      <c r="A38" s="85" t="s">
        <v>30</v>
      </c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6"/>
      <c r="P38" s="86"/>
      <c r="Q38" s="86"/>
      <c r="R38" s="86"/>
      <c r="S38" s="86"/>
      <c r="T38" s="87"/>
    </row>
    <row r="39" spans="1:20" s="49" customFormat="1" ht="20.100000000000001" customHeight="1" x14ac:dyDescent="0.25">
      <c r="A39" s="85" t="s">
        <v>31</v>
      </c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6"/>
      <c r="P39" s="86"/>
      <c r="Q39" s="86"/>
      <c r="R39" s="86"/>
      <c r="S39" s="86"/>
      <c r="T39" s="87"/>
    </row>
    <row r="40" spans="1:20" s="49" customFormat="1" ht="20.100000000000001" customHeight="1" x14ac:dyDescent="0.25">
      <c r="A40" s="85" t="s">
        <v>32</v>
      </c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6"/>
      <c r="P40" s="86"/>
      <c r="Q40" s="86"/>
      <c r="R40" s="86"/>
      <c r="S40" s="86"/>
      <c r="T40" s="87"/>
    </row>
    <row r="41" spans="1:20" s="49" customFormat="1" ht="20.100000000000001" customHeight="1" x14ac:dyDescent="0.25">
      <c r="A41" s="85" t="s">
        <v>33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6"/>
      <c r="P41" s="86"/>
      <c r="Q41" s="86"/>
      <c r="R41" s="86"/>
      <c r="S41" s="86"/>
      <c r="T41" s="87"/>
    </row>
    <row r="42" spans="1:20" s="49" customFormat="1" ht="20.100000000000001" customHeight="1" x14ac:dyDescent="0.25">
      <c r="A42" s="85" t="s">
        <v>34</v>
      </c>
      <c r="B42" s="86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6">
        <v>303082.48</v>
      </c>
      <c r="P42" s="86">
        <v>318724.18</v>
      </c>
      <c r="Q42" s="86">
        <v>176573.41</v>
      </c>
      <c r="R42" s="86"/>
      <c r="S42" s="86">
        <v>489635.45</v>
      </c>
      <c r="T42" s="87"/>
    </row>
    <row r="43" spans="1:20" s="49" customFormat="1" ht="20.100000000000001" customHeight="1" x14ac:dyDescent="0.25">
      <c r="A43" s="85" t="s">
        <v>35</v>
      </c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6"/>
      <c r="P43" s="86"/>
      <c r="Q43" s="86"/>
      <c r="R43" s="86"/>
      <c r="S43" s="86"/>
      <c r="T43" s="87"/>
    </row>
    <row r="44" spans="1:20" s="49" customFormat="1" ht="20.100000000000001" customHeight="1" x14ac:dyDescent="0.25">
      <c r="A44" s="83" t="s">
        <v>36</v>
      </c>
      <c r="B44" s="86">
        <v>0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86"/>
      <c r="O44" s="86"/>
      <c r="P44" s="86"/>
      <c r="Q44" s="86"/>
      <c r="R44" s="86"/>
      <c r="S44" s="86"/>
      <c r="T44" s="86">
        <v>0</v>
      </c>
    </row>
    <row r="45" spans="1:20" s="49" customFormat="1" ht="20.100000000000001" customHeight="1" x14ac:dyDescent="0.25">
      <c r="A45" s="85" t="s">
        <v>37</v>
      </c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</row>
    <row r="46" spans="1:20" s="49" customFormat="1" ht="20.100000000000001" customHeight="1" x14ac:dyDescent="0.25">
      <c r="A46" s="85" t="s">
        <v>38</v>
      </c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</row>
    <row r="47" spans="1:20" s="49" customFormat="1" ht="20.100000000000001" customHeight="1" x14ac:dyDescent="0.25">
      <c r="A47" s="85" t="s">
        <v>39</v>
      </c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</row>
    <row r="48" spans="1:20" s="49" customFormat="1" ht="20.100000000000001" customHeight="1" x14ac:dyDescent="0.25">
      <c r="A48" s="85" t="s">
        <v>40</v>
      </c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</row>
    <row r="49" spans="1:20" s="49" customFormat="1" ht="20.100000000000001" customHeight="1" x14ac:dyDescent="0.25">
      <c r="A49" s="85" t="s">
        <v>41</v>
      </c>
      <c r="B49" s="86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</row>
    <row r="50" spans="1:20" s="49" customFormat="1" ht="20.100000000000001" customHeight="1" x14ac:dyDescent="0.25">
      <c r="A50" s="85" t="s">
        <v>42</v>
      </c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</row>
    <row r="51" spans="1:20" s="49" customFormat="1" ht="20.100000000000001" customHeight="1" x14ac:dyDescent="0.25">
      <c r="A51" s="83" t="s">
        <v>43</v>
      </c>
      <c r="B51" s="86">
        <v>0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86">
        <v>0</v>
      </c>
      <c r="N51" s="86"/>
      <c r="O51" s="86"/>
      <c r="P51" s="86"/>
      <c r="Q51" s="88">
        <f>+Q52+Q53+Q54+Q55+Q56+Q57+Q58+Q59+Q60</f>
        <v>100848.41</v>
      </c>
      <c r="R51" s="88"/>
      <c r="S51" s="88">
        <f>+S52</f>
        <v>65231.19</v>
      </c>
      <c r="T51" s="88">
        <f>+Q51</f>
        <v>100848.41</v>
      </c>
    </row>
    <row r="52" spans="1:20" s="49" customFormat="1" ht="20.100000000000001" customHeight="1" x14ac:dyDescent="0.25">
      <c r="A52" s="85" t="s">
        <v>44</v>
      </c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6">
        <v>65231.19</v>
      </c>
      <c r="T52" s="87"/>
    </row>
    <row r="53" spans="1:20" s="49" customFormat="1" ht="20.100000000000001" customHeight="1" x14ac:dyDescent="0.25">
      <c r="A53" s="85" t="s">
        <v>45</v>
      </c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</row>
    <row r="54" spans="1:20" s="49" customFormat="1" ht="20.100000000000001" customHeight="1" x14ac:dyDescent="0.25">
      <c r="A54" s="85" t="s">
        <v>46</v>
      </c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</row>
    <row r="55" spans="1:20" s="49" customFormat="1" ht="20.100000000000001" customHeight="1" x14ac:dyDescent="0.25">
      <c r="A55" s="85" t="s">
        <v>47</v>
      </c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</row>
    <row r="56" spans="1:20" s="49" customFormat="1" ht="20.100000000000001" customHeight="1" x14ac:dyDescent="0.25">
      <c r="A56" s="85" t="s">
        <v>48</v>
      </c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6">
        <v>100848.41</v>
      </c>
      <c r="R56" s="86"/>
      <c r="S56" s="86"/>
      <c r="T56" s="87"/>
    </row>
    <row r="57" spans="1:20" s="49" customFormat="1" ht="20.100000000000001" customHeight="1" x14ac:dyDescent="0.25">
      <c r="A57" s="85" t="s">
        <v>49</v>
      </c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</row>
    <row r="58" spans="1:20" s="49" customFormat="1" ht="20.100000000000001" customHeight="1" x14ac:dyDescent="0.25">
      <c r="A58" s="85" t="s">
        <v>50</v>
      </c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</row>
    <row r="59" spans="1:20" s="49" customFormat="1" ht="20.100000000000001" customHeight="1" x14ac:dyDescent="0.25">
      <c r="A59" s="85" t="s">
        <v>51</v>
      </c>
      <c r="B59" s="86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</row>
    <row r="60" spans="1:20" s="49" customFormat="1" ht="20.100000000000001" customHeight="1" x14ac:dyDescent="0.25">
      <c r="A60" s="85" t="s">
        <v>52</v>
      </c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</row>
    <row r="61" spans="1:20" s="49" customFormat="1" ht="20.100000000000001" customHeight="1" x14ac:dyDescent="0.25">
      <c r="A61" s="83" t="s">
        <v>53</v>
      </c>
      <c r="B61" s="86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/>
      <c r="O61" s="88">
        <f>+O62</f>
        <v>10549757.619999999</v>
      </c>
      <c r="P61" s="88">
        <f>+P62</f>
        <v>7477642.7300000004</v>
      </c>
      <c r="Q61" s="88">
        <f>+Q62</f>
        <v>0</v>
      </c>
      <c r="R61" s="88"/>
      <c r="S61" s="88">
        <f>+S62</f>
        <v>11930376.449999999</v>
      </c>
      <c r="T61" s="88">
        <f>+O61+P61+S61</f>
        <v>29957776.800000001</v>
      </c>
    </row>
    <row r="62" spans="1:20" s="49" customFormat="1" ht="20.100000000000001" customHeight="1" x14ac:dyDescent="0.25">
      <c r="A62" s="85" t="s">
        <v>54</v>
      </c>
      <c r="B62" s="86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6">
        <v>10549757.619999999</v>
      </c>
      <c r="P62" s="86">
        <v>7477642.7300000004</v>
      </c>
      <c r="Q62" s="86"/>
      <c r="R62" s="86"/>
      <c r="S62" s="86">
        <v>11930376.449999999</v>
      </c>
      <c r="T62" s="87"/>
    </row>
    <row r="63" spans="1:20" s="49" customFormat="1" ht="20.100000000000001" customHeight="1" x14ac:dyDescent="0.25">
      <c r="A63" s="85" t="s">
        <v>55</v>
      </c>
      <c r="B63" s="86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</row>
    <row r="64" spans="1:20" s="49" customFormat="1" ht="20.100000000000001" customHeight="1" x14ac:dyDescent="0.25">
      <c r="A64" s="85" t="s">
        <v>56</v>
      </c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</row>
    <row r="65" spans="1:20" s="49" customFormat="1" ht="20.100000000000001" customHeight="1" x14ac:dyDescent="0.25">
      <c r="A65" s="85" t="s">
        <v>57</v>
      </c>
      <c r="B65" s="86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</row>
    <row r="66" spans="1:20" s="49" customFormat="1" ht="20.100000000000001" customHeight="1" x14ac:dyDescent="0.25">
      <c r="A66" s="83" t="s">
        <v>58</v>
      </c>
      <c r="B66" s="86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 s="86">
        <v>0</v>
      </c>
      <c r="N66" s="86"/>
      <c r="O66" s="86"/>
      <c r="P66" s="86"/>
      <c r="Q66" s="86"/>
      <c r="R66" s="86"/>
      <c r="S66" s="86"/>
      <c r="T66" s="86">
        <v>0</v>
      </c>
    </row>
    <row r="67" spans="1:20" s="49" customFormat="1" ht="20.100000000000001" customHeight="1" x14ac:dyDescent="0.25">
      <c r="A67" s="85" t="s">
        <v>59</v>
      </c>
      <c r="B67" s="86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</row>
    <row r="68" spans="1:20" s="49" customFormat="1" ht="20.100000000000001" customHeight="1" x14ac:dyDescent="0.25">
      <c r="A68" s="85" t="s">
        <v>60</v>
      </c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</row>
    <row r="69" spans="1:20" s="49" customFormat="1" ht="20.100000000000001" customHeight="1" x14ac:dyDescent="0.25">
      <c r="A69" s="83" t="s">
        <v>61</v>
      </c>
      <c r="B69" s="86">
        <v>0</v>
      </c>
      <c r="C69" s="86">
        <v>0</v>
      </c>
      <c r="D69" s="86">
        <v>0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/>
      <c r="O69" s="86"/>
      <c r="P69" s="86"/>
      <c r="Q69" s="86"/>
      <c r="R69" s="86"/>
      <c r="S69" s="86"/>
      <c r="T69" s="86">
        <v>0</v>
      </c>
    </row>
    <row r="70" spans="1:20" s="49" customFormat="1" ht="20.100000000000001" customHeight="1" x14ac:dyDescent="0.25">
      <c r="A70" s="85" t="s">
        <v>62</v>
      </c>
      <c r="B70" s="86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</row>
    <row r="71" spans="1:20" s="49" customFormat="1" ht="20.100000000000001" customHeight="1" x14ac:dyDescent="0.25">
      <c r="A71" s="85" t="s">
        <v>63</v>
      </c>
      <c r="B71" s="86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</row>
    <row r="72" spans="1:20" s="49" customFormat="1" ht="20.100000000000001" customHeight="1" x14ac:dyDescent="0.25">
      <c r="A72" s="85" t="s">
        <v>64</v>
      </c>
      <c r="B72" s="86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</row>
    <row r="73" spans="1:20" s="49" customFormat="1" ht="20.100000000000001" customHeight="1" x14ac:dyDescent="0.25">
      <c r="A73" s="81" t="s">
        <v>67</v>
      </c>
      <c r="B73" s="88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</row>
    <row r="74" spans="1:20" s="49" customFormat="1" ht="20.100000000000001" customHeight="1" x14ac:dyDescent="0.25">
      <c r="A74" s="83" t="s">
        <v>68</v>
      </c>
      <c r="B74" s="86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</row>
    <row r="75" spans="1:20" s="49" customFormat="1" ht="20.100000000000001" customHeight="1" x14ac:dyDescent="0.25">
      <c r="A75" s="85" t="s">
        <v>69</v>
      </c>
      <c r="B75" s="86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</row>
    <row r="76" spans="1:20" s="49" customFormat="1" ht="20.100000000000001" customHeight="1" x14ac:dyDescent="0.25">
      <c r="A76" s="85" t="s">
        <v>70</v>
      </c>
      <c r="B76" s="86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</row>
    <row r="77" spans="1:20" s="49" customFormat="1" ht="20.100000000000001" customHeight="1" x14ac:dyDescent="0.25">
      <c r="A77" s="83" t="s">
        <v>71</v>
      </c>
      <c r="B77" s="86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</row>
    <row r="78" spans="1:20" s="49" customFormat="1" ht="20.100000000000001" customHeight="1" x14ac:dyDescent="0.25">
      <c r="A78" s="85" t="s">
        <v>72</v>
      </c>
      <c r="B78" s="8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</row>
    <row r="79" spans="1:20" s="49" customFormat="1" ht="20.100000000000001" customHeight="1" x14ac:dyDescent="0.25">
      <c r="A79" s="85" t="s">
        <v>73</v>
      </c>
      <c r="B79" s="86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</row>
    <row r="80" spans="1:20" s="49" customFormat="1" ht="20.100000000000001" customHeight="1" x14ac:dyDescent="0.25">
      <c r="A80" s="83" t="s">
        <v>74</v>
      </c>
      <c r="B80" s="86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</row>
    <row r="81" spans="1:20" s="49" customFormat="1" ht="20.100000000000001" customHeight="1" x14ac:dyDescent="0.25">
      <c r="A81" s="85" t="s">
        <v>75</v>
      </c>
      <c r="B81" s="86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</row>
    <row r="82" spans="1:20" s="49" customFormat="1" ht="27" customHeight="1" x14ac:dyDescent="0.25">
      <c r="A82" s="90" t="s">
        <v>65</v>
      </c>
      <c r="B82" s="91">
        <f>+B9+B15+B25</f>
        <v>6733732.8600000003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1">
        <f>+N9+N15+N25</f>
        <v>10032303.52</v>
      </c>
      <c r="O82" s="91">
        <f>+O9+O15+O25+O35+O61</f>
        <v>30001986.509999998</v>
      </c>
      <c r="P82" s="91">
        <f>+P9+P15+P25+P35+P61</f>
        <v>21243789.690000001</v>
      </c>
      <c r="Q82" s="91">
        <f>+Q9+Q15+Q25+Q35+Q51</f>
        <v>11665823.049999999</v>
      </c>
      <c r="R82" s="91">
        <f>+R9+R15+R25</f>
        <v>10895602.1</v>
      </c>
      <c r="S82" s="91">
        <f>+S9+S15+S25+S35+S51+S61</f>
        <v>25791206.119999997</v>
      </c>
      <c r="T82" s="91">
        <f>+B82+N82+O82+P82+Q82+R82+S82</f>
        <v>116364443.84999999</v>
      </c>
    </row>
    <row r="99" spans="1:20" ht="21" x14ac:dyDescent="0.35">
      <c r="A99" s="35" t="s">
        <v>102</v>
      </c>
      <c r="B99" s="38" t="s">
        <v>97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69" t="s">
        <v>111</v>
      </c>
      <c r="Q99" s="69"/>
      <c r="R99" s="69"/>
      <c r="S99" s="69"/>
      <c r="T99" s="69"/>
    </row>
    <row r="101" spans="1:20" ht="21" x14ac:dyDescent="0.35">
      <c r="A101" s="3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43"/>
      <c r="Q101" s="43"/>
      <c r="R101" s="43"/>
      <c r="S101" s="52"/>
      <c r="T101" s="43"/>
    </row>
    <row r="102" spans="1:20" ht="21" x14ac:dyDescent="0.35">
      <c r="A102" s="36" t="s">
        <v>103</v>
      </c>
      <c r="B102" s="37" t="s">
        <v>95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70" t="s">
        <v>110</v>
      </c>
      <c r="Q102" s="70"/>
      <c r="R102" s="70"/>
      <c r="S102" s="70"/>
      <c r="T102" s="70"/>
    </row>
    <row r="103" spans="1:20" ht="21" x14ac:dyDescent="0.35">
      <c r="A103" s="35" t="s">
        <v>104</v>
      </c>
      <c r="B103" s="38" t="s">
        <v>96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69" t="s">
        <v>112</v>
      </c>
      <c r="Q103" s="69"/>
      <c r="R103" s="69"/>
      <c r="S103" s="69"/>
      <c r="T103" s="69"/>
    </row>
    <row r="104" spans="1:20" ht="21" x14ac:dyDescent="0.35">
      <c r="Q104" s="36"/>
      <c r="R104" s="36"/>
      <c r="S104" s="36"/>
      <c r="T104" s="35"/>
    </row>
  </sheetData>
  <mergeCells count="8">
    <mergeCell ref="A2:T2"/>
    <mergeCell ref="P99:T99"/>
    <mergeCell ref="P102:T102"/>
    <mergeCell ref="P103:T103"/>
    <mergeCell ref="A3:T3"/>
    <mergeCell ref="A4:T4"/>
    <mergeCell ref="A5:T5"/>
    <mergeCell ref="A6:T6"/>
  </mergeCells>
  <printOptions horizontalCentered="1"/>
  <pageMargins left="0.74803149606299202" right="0.74803149606299202" top="0.5" bottom="0.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Ejecutado-Devengado</vt:lpstr>
      <vt:lpstr>'P1 Presupuesto Aprobado'!Área_de_impresión</vt:lpstr>
      <vt:lpstr>'P2 Presupuesto Aprobado-Ejec '!Área_de_impresión</vt:lpstr>
      <vt:lpstr>'P3 Ejecutado-Devengado'!Área_de_impresión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Merary Lantigua Cordero</cp:lastModifiedBy>
  <cp:lastPrinted>2022-08-05T18:54:23Z</cp:lastPrinted>
  <dcterms:created xsi:type="dcterms:W3CDTF">2021-07-29T18:58:50Z</dcterms:created>
  <dcterms:modified xsi:type="dcterms:W3CDTF">2022-08-05T18:56:32Z</dcterms:modified>
</cp:coreProperties>
</file>